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Bernd\OpengeigerNeu\LutetiumCal\Doku\"/>
    </mc:Choice>
  </mc:AlternateContent>
  <xr:revisionPtr revIDLastSave="0" documentId="13_ncr:1_{DB3F34F7-6283-4133-AB99-F371B8CA83FF}" xr6:coauthVersionLast="47" xr6:coauthVersionMax="47" xr10:uidLastSave="{00000000-0000-0000-0000-000000000000}"/>
  <bookViews>
    <workbookView xWindow="1470" yWindow="405" windowWidth="21600" windowHeight="11205" xr2:uid="{730B9169-013B-401B-A9BE-E5FD25E47C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" l="1"/>
  <c r="H4" i="1"/>
  <c r="E4" i="1"/>
  <c r="D10" i="1" s="1"/>
  <c r="D13" i="1" s="1"/>
  <c r="M10" i="1"/>
  <c r="M9" i="1" l="1"/>
  <c r="F10" i="1" l="1"/>
  <c r="F11" i="1" s="1"/>
  <c r="F13" i="1" s="1"/>
  <c r="E10" i="1"/>
  <c r="E11" i="1" s="1"/>
  <c r="E13" i="1" s="1"/>
  <c r="D27" i="1"/>
  <c r="C28" i="1"/>
  <c r="D28" i="1" s="1"/>
  <c r="D12" i="1"/>
  <c r="E12" i="1"/>
  <c r="F12" i="1"/>
  <c r="C29" i="1" l="1"/>
  <c r="C30" i="1" l="1"/>
  <c r="D29" i="1"/>
  <c r="C31" i="1" l="1"/>
  <c r="D30" i="1"/>
  <c r="C32" i="1" l="1"/>
  <c r="D31" i="1"/>
  <c r="C33" i="1" l="1"/>
  <c r="D32" i="1"/>
  <c r="C34" i="1" l="1"/>
  <c r="D33" i="1"/>
  <c r="C35" i="1" l="1"/>
  <c r="D34" i="1"/>
  <c r="C36" i="1" l="1"/>
  <c r="D35" i="1"/>
  <c r="C37" i="1" l="1"/>
  <c r="D36" i="1"/>
  <c r="C38" i="1" l="1"/>
  <c r="D37" i="1"/>
  <c r="C39" i="1" l="1"/>
  <c r="D38" i="1"/>
  <c r="C40" i="1" l="1"/>
  <c r="D39" i="1"/>
  <c r="C41" i="1" l="1"/>
  <c r="D40" i="1"/>
  <c r="C42" i="1" l="1"/>
  <c r="D41" i="1"/>
  <c r="C43" i="1" l="1"/>
  <c r="D42" i="1"/>
  <c r="C44" i="1" l="1"/>
  <c r="D43" i="1"/>
  <c r="C45" i="1" l="1"/>
  <c r="D44" i="1"/>
  <c r="C46" i="1" l="1"/>
  <c r="D45" i="1"/>
  <c r="C47" i="1" l="1"/>
  <c r="D46" i="1"/>
  <c r="C48" i="1" l="1"/>
  <c r="D47" i="1"/>
  <c r="C49" i="1" l="1"/>
  <c r="D48" i="1"/>
  <c r="C50" i="1" l="1"/>
  <c r="D49" i="1"/>
  <c r="C51" i="1" l="1"/>
  <c r="D50" i="1"/>
  <c r="D51" i="1" l="1"/>
  <c r="C52" i="1"/>
  <c r="C53" i="1" l="1"/>
  <c r="D52" i="1"/>
  <c r="D53" i="1" l="1"/>
  <c r="C54" i="1"/>
  <c r="D54" i="1" l="1"/>
  <c r="C55" i="1"/>
  <c r="D55" i="1" l="1"/>
  <c r="C56" i="1"/>
  <c r="D56" i="1" l="1"/>
  <c r="C57" i="1"/>
  <c r="D57" i="1" l="1"/>
  <c r="C58" i="1"/>
  <c r="D58" i="1" l="1"/>
  <c r="C59" i="1"/>
  <c r="D59" i="1" l="1"/>
  <c r="C60" i="1"/>
  <c r="D60" i="1" l="1"/>
  <c r="C61" i="1"/>
  <c r="D61" i="1" l="1"/>
  <c r="C62" i="1"/>
  <c r="D62" i="1" l="1"/>
  <c r="C63" i="1"/>
  <c r="D63" i="1" l="1"/>
  <c r="C64" i="1"/>
  <c r="D64" i="1" l="1"/>
  <c r="C65" i="1"/>
  <c r="C66" i="1" l="1"/>
  <c r="D65" i="1"/>
  <c r="C67" i="1" l="1"/>
  <c r="D66" i="1"/>
  <c r="D67" i="1" l="1"/>
  <c r="C68" i="1"/>
  <c r="D68" i="1" l="1"/>
  <c r="C69" i="1"/>
  <c r="D69" i="1" l="1"/>
  <c r="C70" i="1"/>
  <c r="D70" i="1" l="1"/>
  <c r="C71" i="1"/>
  <c r="C72" i="1" l="1"/>
  <c r="D71" i="1"/>
  <c r="D72" i="1" l="1"/>
  <c r="C73" i="1"/>
  <c r="D73" i="1" l="1"/>
  <c r="C74" i="1"/>
  <c r="D74" i="1" l="1"/>
  <c r="C75" i="1"/>
  <c r="D75" i="1" l="1"/>
  <c r="C76" i="1"/>
  <c r="C77" i="1" l="1"/>
  <c r="D76" i="1"/>
  <c r="D77" i="1" l="1"/>
  <c r="C78" i="1"/>
  <c r="D78" i="1" l="1"/>
  <c r="C79" i="1"/>
  <c r="D79" i="1" l="1"/>
  <c r="C80" i="1"/>
  <c r="C81" i="1" l="1"/>
  <c r="D80" i="1"/>
  <c r="C82" i="1" l="1"/>
  <c r="D81" i="1"/>
  <c r="C83" i="1" l="1"/>
  <c r="D82" i="1"/>
  <c r="D83" i="1" l="1"/>
  <c r="C84" i="1"/>
  <c r="D84" i="1" l="1"/>
  <c r="C85" i="1"/>
  <c r="D85" i="1" l="1"/>
  <c r="C86" i="1"/>
  <c r="D86" i="1" l="1"/>
  <c r="C87" i="1"/>
  <c r="C88" i="1" l="1"/>
  <c r="D87" i="1"/>
  <c r="D88" i="1" l="1"/>
  <c r="C89" i="1"/>
  <c r="C90" i="1" l="1"/>
  <c r="D89" i="1"/>
  <c r="D90" i="1" l="1"/>
  <c r="C91" i="1"/>
  <c r="D91" i="1" l="1"/>
  <c r="C92" i="1"/>
  <c r="C93" i="1" l="1"/>
  <c r="D92" i="1"/>
  <c r="C94" i="1" l="1"/>
  <c r="D93" i="1"/>
  <c r="D94" i="1" l="1"/>
  <c r="C95" i="1"/>
  <c r="D95" i="1" l="1"/>
  <c r="C96" i="1"/>
  <c r="D96" i="1" l="1"/>
  <c r="C97" i="1"/>
  <c r="C98" i="1" l="1"/>
  <c r="D97" i="1"/>
  <c r="D98" i="1" l="1"/>
  <c r="C99" i="1"/>
  <c r="D99" i="1" l="1"/>
  <c r="C100" i="1"/>
  <c r="C101" i="1" l="1"/>
  <c r="D100" i="1"/>
  <c r="D101" i="1" l="1"/>
  <c r="C102" i="1"/>
  <c r="C103" i="1" l="1"/>
  <c r="D102" i="1"/>
  <c r="C104" i="1" l="1"/>
  <c r="D103" i="1"/>
  <c r="C105" i="1" l="1"/>
  <c r="D104" i="1"/>
  <c r="D105" i="1" l="1"/>
  <c r="C106" i="1"/>
  <c r="C107" i="1" l="1"/>
  <c r="D106" i="1"/>
  <c r="D107" i="1" l="1"/>
  <c r="C108" i="1"/>
  <c r="C109" i="1" l="1"/>
  <c r="D108" i="1"/>
  <c r="C110" i="1" l="1"/>
  <c r="D109" i="1"/>
  <c r="C111" i="1" l="1"/>
  <c r="D110" i="1"/>
  <c r="C112" i="1" l="1"/>
  <c r="D111" i="1"/>
  <c r="C113" i="1" l="1"/>
  <c r="D112" i="1"/>
  <c r="D113" i="1" l="1"/>
  <c r="C114" i="1"/>
  <c r="C115" i="1" l="1"/>
  <c r="D114" i="1"/>
  <c r="D115" i="1" l="1"/>
  <c r="C116" i="1"/>
  <c r="D116" i="1" l="1"/>
  <c r="C117" i="1"/>
  <c r="D117" i="1" l="1"/>
  <c r="C118" i="1"/>
  <c r="D118" i="1" l="1"/>
  <c r="C119" i="1"/>
  <c r="D119" i="1" l="1"/>
  <c r="C120" i="1"/>
  <c r="D120" i="1" l="1"/>
  <c r="C121" i="1"/>
  <c r="C122" i="1" l="1"/>
  <c r="D121" i="1"/>
  <c r="C123" i="1" l="1"/>
  <c r="D122" i="1"/>
  <c r="D123" i="1" l="1"/>
  <c r="C124" i="1"/>
  <c r="C125" i="1" l="1"/>
  <c r="D124" i="1"/>
  <c r="C126" i="1" l="1"/>
  <c r="D125" i="1"/>
  <c r="D126" i="1" l="1"/>
  <c r="C127" i="1"/>
  <c r="C128" i="1" l="1"/>
  <c r="D127" i="1"/>
  <c r="D128" i="1" l="1"/>
  <c r="C129" i="1"/>
  <c r="D129" i="1" l="1"/>
  <c r="C130" i="1"/>
  <c r="C131" i="1" l="1"/>
  <c r="D130" i="1"/>
  <c r="C132" i="1" l="1"/>
  <c r="D131" i="1"/>
  <c r="C133" i="1" l="1"/>
  <c r="D132" i="1"/>
  <c r="C134" i="1" l="1"/>
  <c r="D133" i="1"/>
  <c r="C135" i="1" l="1"/>
  <c r="D134" i="1"/>
  <c r="C136" i="1" l="1"/>
  <c r="D135" i="1"/>
  <c r="C137" i="1" l="1"/>
  <c r="D136" i="1"/>
  <c r="D137" i="1" l="1"/>
  <c r="C138" i="1"/>
  <c r="D138" i="1" l="1"/>
  <c r="C139" i="1"/>
  <c r="C140" i="1" l="1"/>
  <c r="D139" i="1"/>
  <c r="D140" i="1" l="1"/>
  <c r="C141" i="1"/>
  <c r="D141" i="1" l="1"/>
  <c r="C142" i="1"/>
  <c r="D142" i="1" l="1"/>
  <c r="C143" i="1"/>
  <c r="D143" i="1" l="1"/>
  <c r="C144" i="1"/>
  <c r="C145" i="1" l="1"/>
  <c r="D144" i="1"/>
  <c r="D145" i="1" l="1"/>
  <c r="C146" i="1"/>
  <c r="C147" i="1" l="1"/>
  <c r="D146" i="1"/>
  <c r="D147" i="1" l="1"/>
  <c r="C148" i="1"/>
  <c r="C149" i="1" l="1"/>
  <c r="D148" i="1"/>
  <c r="D149" i="1" l="1"/>
  <c r="C150" i="1"/>
  <c r="D150" i="1" l="1"/>
  <c r="C151" i="1"/>
  <c r="D151" i="1" l="1"/>
  <c r="C152" i="1"/>
  <c r="C153" i="1" l="1"/>
  <c r="D152" i="1"/>
  <c r="D153" i="1" l="1"/>
  <c r="C154" i="1"/>
  <c r="D154" i="1" l="1"/>
  <c r="C155" i="1"/>
  <c r="D155" i="1" l="1"/>
  <c r="C156" i="1"/>
  <c r="D156" i="1" l="1"/>
  <c r="C157" i="1"/>
  <c r="D157" i="1" l="1"/>
  <c r="C158" i="1"/>
  <c r="D158" i="1" l="1"/>
  <c r="C159" i="1"/>
  <c r="D159" i="1" l="1"/>
  <c r="C160" i="1"/>
  <c r="C161" i="1" l="1"/>
  <c r="D160" i="1"/>
  <c r="D161" i="1" l="1"/>
  <c r="C162" i="1"/>
  <c r="D162" i="1" l="1"/>
  <c r="C163" i="1"/>
  <c r="D163" i="1" s="1"/>
  <c r="D17" i="1" l="1" a="1"/>
  <c r="F17" i="1" s="1"/>
  <c r="E17" i="1" l="1"/>
  <c r="D17" i="1"/>
  <c r="F27" i="1" l="1"/>
  <c r="E29" i="1"/>
  <c r="E37" i="1"/>
  <c r="E45" i="1"/>
  <c r="E53" i="1"/>
  <c r="E61" i="1"/>
  <c r="E69" i="1"/>
  <c r="E77" i="1"/>
  <c r="E85" i="1"/>
  <c r="E93" i="1"/>
  <c r="E101" i="1"/>
  <c r="E109" i="1"/>
  <c r="E117" i="1"/>
  <c r="E125" i="1"/>
  <c r="E133" i="1"/>
  <c r="E141" i="1"/>
  <c r="E149" i="1"/>
  <c r="E157" i="1"/>
  <c r="E30" i="1"/>
  <c r="E38" i="1"/>
  <c r="E46" i="1"/>
  <c r="E54" i="1"/>
  <c r="E62" i="1"/>
  <c r="E70" i="1"/>
  <c r="E78" i="1"/>
  <c r="E86" i="1"/>
  <c r="E94" i="1"/>
  <c r="E102" i="1"/>
  <c r="E110" i="1"/>
  <c r="E118" i="1"/>
  <c r="E126" i="1"/>
  <c r="E134" i="1"/>
  <c r="E142" i="1"/>
  <c r="E150" i="1"/>
  <c r="E158" i="1"/>
  <c r="E31" i="1"/>
  <c r="E39" i="1"/>
  <c r="E47" i="1"/>
  <c r="E55" i="1"/>
  <c r="E63" i="1"/>
  <c r="E71" i="1"/>
  <c r="E79" i="1"/>
  <c r="E87" i="1"/>
  <c r="E95" i="1"/>
  <c r="E103" i="1"/>
  <c r="E111" i="1"/>
  <c r="E119" i="1"/>
  <c r="E127" i="1"/>
  <c r="E135" i="1"/>
  <c r="E143" i="1"/>
  <c r="E151" i="1"/>
  <c r="E159" i="1"/>
  <c r="E40" i="1"/>
  <c r="E48" i="1"/>
  <c r="E56" i="1"/>
  <c r="E64" i="1"/>
  <c r="E72" i="1"/>
  <c r="E80" i="1"/>
  <c r="E88" i="1"/>
  <c r="E96" i="1"/>
  <c r="E104" i="1"/>
  <c r="E112" i="1"/>
  <c r="E120" i="1"/>
  <c r="E128" i="1"/>
  <c r="E136" i="1"/>
  <c r="E144" i="1"/>
  <c r="E152" i="1"/>
  <c r="E160" i="1"/>
  <c r="E33" i="1"/>
  <c r="E41" i="1"/>
  <c r="E49" i="1"/>
  <c r="E57" i="1"/>
  <c r="E65" i="1"/>
  <c r="E73" i="1"/>
  <c r="E81" i="1"/>
  <c r="E89" i="1"/>
  <c r="E97" i="1"/>
  <c r="E105" i="1"/>
  <c r="E113" i="1"/>
  <c r="E121" i="1"/>
  <c r="E129" i="1"/>
  <c r="E137" i="1"/>
  <c r="E145" i="1"/>
  <c r="E153" i="1"/>
  <c r="E161" i="1"/>
  <c r="N9" i="1"/>
  <c r="O9" i="1" s="1"/>
  <c r="Q9" i="1" s="1"/>
  <c r="E34" i="1"/>
  <c r="E42" i="1"/>
  <c r="E50" i="1"/>
  <c r="E58" i="1"/>
  <c r="E66" i="1"/>
  <c r="E74" i="1"/>
  <c r="E82" i="1"/>
  <c r="E90" i="1"/>
  <c r="E98" i="1"/>
  <c r="E106" i="1"/>
  <c r="E114" i="1"/>
  <c r="E122" i="1"/>
  <c r="E130" i="1"/>
  <c r="E138" i="1"/>
  <c r="E146" i="1"/>
  <c r="E154" i="1"/>
  <c r="E162" i="1"/>
  <c r="E35" i="1"/>
  <c r="E43" i="1"/>
  <c r="E51" i="1"/>
  <c r="E59" i="1"/>
  <c r="E67" i="1"/>
  <c r="E75" i="1"/>
  <c r="E83" i="1"/>
  <c r="E91" i="1"/>
  <c r="E99" i="1"/>
  <c r="E107" i="1"/>
  <c r="E115" i="1"/>
  <c r="E123" i="1"/>
  <c r="E131" i="1"/>
  <c r="E139" i="1"/>
  <c r="E147" i="1"/>
  <c r="E155" i="1"/>
  <c r="E32" i="1"/>
  <c r="E28" i="1"/>
  <c r="E92" i="1"/>
  <c r="E156" i="1"/>
  <c r="E100" i="1"/>
  <c r="E163" i="1"/>
  <c r="E116" i="1"/>
  <c r="E60" i="1"/>
  <c r="E124" i="1"/>
  <c r="E68" i="1"/>
  <c r="E84" i="1"/>
  <c r="E36" i="1"/>
  <c r="E132" i="1"/>
  <c r="E140" i="1"/>
  <c r="E44" i="1"/>
  <c r="E108" i="1"/>
  <c r="E27" i="1"/>
  <c r="E76" i="1"/>
  <c r="E148" i="1"/>
  <c r="E52" i="1"/>
  <c r="N10" i="1"/>
  <c r="O10" i="1" s="1"/>
  <c r="Q10" i="1" s="1"/>
  <c r="F33" i="1"/>
  <c r="F41" i="1"/>
  <c r="F49" i="1"/>
  <c r="F57" i="1"/>
  <c r="F65" i="1"/>
  <c r="F73" i="1"/>
  <c r="F81" i="1"/>
  <c r="F89" i="1"/>
  <c r="F97" i="1"/>
  <c r="F105" i="1"/>
  <c r="F113" i="1"/>
  <c r="F121" i="1"/>
  <c r="F129" i="1"/>
  <c r="F137" i="1"/>
  <c r="F145" i="1"/>
  <c r="F153" i="1"/>
  <c r="F161" i="1"/>
  <c r="F107" i="1"/>
  <c r="F131" i="1"/>
  <c r="F147" i="1"/>
  <c r="F92" i="1"/>
  <c r="F132" i="1"/>
  <c r="F156" i="1"/>
  <c r="F45" i="1"/>
  <c r="F85" i="1"/>
  <c r="F125" i="1"/>
  <c r="F149" i="1"/>
  <c r="F55" i="1"/>
  <c r="F95" i="1"/>
  <c r="F127" i="1"/>
  <c r="F151" i="1"/>
  <c r="F72" i="1"/>
  <c r="F120" i="1"/>
  <c r="F160" i="1"/>
  <c r="F34" i="1"/>
  <c r="F42" i="1"/>
  <c r="F50" i="1"/>
  <c r="F58" i="1"/>
  <c r="F66" i="1"/>
  <c r="F74" i="1"/>
  <c r="F82" i="1"/>
  <c r="F90" i="1"/>
  <c r="F98" i="1"/>
  <c r="F106" i="1"/>
  <c r="F114" i="1"/>
  <c r="F122" i="1"/>
  <c r="F130" i="1"/>
  <c r="F138" i="1"/>
  <c r="F146" i="1"/>
  <c r="F154" i="1"/>
  <c r="F162" i="1"/>
  <c r="F99" i="1"/>
  <c r="F123" i="1"/>
  <c r="F155" i="1"/>
  <c r="F100" i="1"/>
  <c r="F124" i="1"/>
  <c r="F148" i="1"/>
  <c r="F37" i="1"/>
  <c r="F93" i="1"/>
  <c r="F133" i="1"/>
  <c r="F39" i="1"/>
  <c r="F103" i="1"/>
  <c r="F32" i="1"/>
  <c r="F80" i="1"/>
  <c r="F128" i="1"/>
  <c r="F35" i="1"/>
  <c r="F43" i="1"/>
  <c r="F51" i="1"/>
  <c r="F59" i="1"/>
  <c r="F67" i="1"/>
  <c r="F75" i="1"/>
  <c r="F83" i="1"/>
  <c r="F91" i="1"/>
  <c r="F115" i="1"/>
  <c r="F139" i="1"/>
  <c r="F163" i="1"/>
  <c r="F116" i="1"/>
  <c r="F53" i="1"/>
  <c r="F117" i="1"/>
  <c r="F157" i="1"/>
  <c r="F71" i="1"/>
  <c r="F159" i="1"/>
  <c r="F64" i="1"/>
  <c r="F104" i="1"/>
  <c r="F144" i="1"/>
  <c r="F29" i="1"/>
  <c r="F36" i="1"/>
  <c r="F44" i="1"/>
  <c r="F52" i="1"/>
  <c r="F60" i="1"/>
  <c r="F68" i="1"/>
  <c r="F76" i="1"/>
  <c r="F84" i="1"/>
  <c r="F108" i="1"/>
  <c r="F140" i="1"/>
  <c r="F61" i="1"/>
  <c r="F101" i="1"/>
  <c r="F141" i="1"/>
  <c r="F63" i="1"/>
  <c r="F135" i="1"/>
  <c r="F48" i="1"/>
  <c r="F88" i="1"/>
  <c r="F136" i="1"/>
  <c r="F28" i="1"/>
  <c r="F69" i="1"/>
  <c r="F77" i="1"/>
  <c r="F109" i="1"/>
  <c r="F47" i="1"/>
  <c r="F119" i="1"/>
  <c r="F56" i="1"/>
  <c r="F112" i="1"/>
  <c r="F30" i="1"/>
  <c r="F38" i="1"/>
  <c r="F46" i="1"/>
  <c r="F54" i="1"/>
  <c r="F62" i="1"/>
  <c r="F70" i="1"/>
  <c r="F78" i="1"/>
  <c r="F86" i="1"/>
  <c r="F94" i="1"/>
  <c r="F102" i="1"/>
  <c r="F110" i="1"/>
  <c r="F118" i="1"/>
  <c r="F126" i="1"/>
  <c r="F134" i="1"/>
  <c r="F142" i="1"/>
  <c r="F150" i="1"/>
  <c r="F158" i="1"/>
  <c r="F31" i="1"/>
  <c r="F79" i="1"/>
  <c r="F87" i="1"/>
  <c r="F111" i="1"/>
  <c r="F143" i="1"/>
  <c r="F40" i="1"/>
  <c r="F96" i="1"/>
  <c r="F152" i="1"/>
</calcChain>
</file>

<file path=xl/sharedStrings.xml><?xml version="1.0" encoding="utf-8"?>
<sst xmlns="http://schemas.openxmlformats.org/spreadsheetml/2006/main" count="36" uniqueCount="32">
  <si>
    <t>Effizienz</t>
  </si>
  <si>
    <t>E</t>
  </si>
  <si>
    <t>dE</t>
  </si>
  <si>
    <t>ln(E )</t>
  </si>
  <si>
    <t>quadFit</t>
  </si>
  <si>
    <t>c0</t>
  </si>
  <si>
    <t>c1</t>
  </si>
  <si>
    <t>c2</t>
  </si>
  <si>
    <t>RGP (Linest)</t>
  </si>
  <si>
    <t>E_Cs137</t>
  </si>
  <si>
    <t>pCs137</t>
  </si>
  <si>
    <t>cpsCs137</t>
  </si>
  <si>
    <t>Kalibrierung</t>
  </si>
  <si>
    <t>cps Ideal</t>
  </si>
  <si>
    <t>cps Real</t>
  </si>
  <si>
    <t>Aktiv. 
Cs137 Bq</t>
  </si>
  <si>
    <t>Gewicht g</t>
  </si>
  <si>
    <t>Bq/kg</t>
  </si>
  <si>
    <t>Probe</t>
  </si>
  <si>
    <t>Effizienz- und Aktivitätsabschätzung</t>
  </si>
  <si>
    <t>Igamma</t>
  </si>
  <si>
    <t>log(E)</t>
  </si>
  <si>
    <t>log(Effizienz)</t>
  </si>
  <si>
    <t>E(keV)</t>
  </si>
  <si>
    <t>Menge KCl</t>
  </si>
  <si>
    <t>spez. Akt. KCl</t>
  </si>
  <si>
    <t>Bq KCl</t>
  </si>
  <si>
    <t xml:space="preserve">Menge Lu2O3 </t>
  </si>
  <si>
    <t>Bq Lu2O3</t>
  </si>
  <si>
    <t>spez. Akt. Lu2O3</t>
  </si>
  <si>
    <t>Pilz-Asche</t>
  </si>
  <si>
    <t>Hirschgraben 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</si>
</sst>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0.0%"/>
    <numFmt numFmtId="166" formatCode="0.00000"/>
    <numFmt numFmtId="169" formatCode="0.0000"/>
    <numFmt numFmtId="170" formatCode="0.0"/>
  </numFmts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3">
    <xf numFmtId="0" fontId="0" fillId="0" borderId="0" xfId="0"/>
    <xf numFmtId="0" fontId="0" fillId="0" borderId="1" xfId="0" applyBorder="1"/>
    <xf numFmtId="164" fontId="0" fillId="0" borderId="0" xfId="0" applyNumberFormat="1"/>
    <xf numFmtId="0" fontId="0" fillId="0" borderId="0" xfId="0" applyBorder="1"/>
    <xf numFmtId="0" fontId="0" fillId="0" borderId="0" xfId="0" quotePrefix="1"/>
    <xf numFmtId="0" fontId="2" fillId="0" borderId="0" xfId="0" applyFont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3" xfId="0" applyBorder="1"/>
    <xf numFmtId="0" fontId="3" fillId="0" borderId="0" xfId="0" applyFont="1"/>
    <xf numFmtId="165" fontId="0" fillId="0" borderId="1" xfId="1" applyNumberFormat="1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165" fontId="0" fillId="0" borderId="13" xfId="1" applyNumberFormat="1" applyFont="1" applyBorder="1"/>
    <xf numFmtId="166" fontId="0" fillId="0" borderId="1" xfId="0" applyNumberFormat="1" applyBorder="1"/>
    <xf numFmtId="164" fontId="0" fillId="0" borderId="1" xfId="0" applyNumberFormat="1" applyBorder="1"/>
    <xf numFmtId="164" fontId="0" fillId="0" borderId="13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0" fontId="0" fillId="0" borderId="1" xfId="0" applyBorder="1" applyAlignment="1">
      <alignment wrapText="1"/>
    </xf>
    <xf numFmtId="0" fontId="5" fillId="0" borderId="0" xfId="0" applyFont="1"/>
    <xf numFmtId="0" fontId="6" fillId="0" borderId="0" xfId="0" applyFont="1"/>
    <xf numFmtId="0" fontId="0" fillId="2" borderId="9" xfId="0" applyFill="1" applyBorder="1"/>
    <xf numFmtId="169" fontId="0" fillId="0" borderId="1" xfId="0" applyNumberFormat="1" applyBorder="1"/>
    <xf numFmtId="2" fontId="0" fillId="0" borderId="1" xfId="0" applyNumberFormat="1" applyBorder="1"/>
    <xf numFmtId="170" fontId="0" fillId="0" borderId="1" xfId="0" applyNumberFormat="1" applyBorder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log(eff) vs. log(E ) Fit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5"/>
          <c:order val="0"/>
          <c:tx>
            <c:v>quadFit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25400" cap="rnd">
                <a:solidFill>
                  <a:schemeClr val="accent6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0.23752874772509977"/>
                  <c:y val="-0.10686834606042661"/>
                </c:manualLayout>
              </c:layout>
              <c:numFmt formatCode="General" sourceLinked="0"/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accent6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Sheet1!$D$12:$F$12</c:f>
              <c:numCache>
                <c:formatCode>0.000</c:formatCode>
                <c:ptCount val="3"/>
                <c:pt idx="0">
                  <c:v>5.3082676974012051</c:v>
                </c:pt>
                <c:pt idx="1">
                  <c:v>5.7268477475871968</c:v>
                </c:pt>
                <c:pt idx="2">
                  <c:v>7.2861917147023822</c:v>
                </c:pt>
              </c:numCache>
            </c:numRef>
          </c:xVal>
          <c:yVal>
            <c:numRef>
              <c:f>Sheet1!$D$13:$F$13</c:f>
              <c:numCache>
                <c:formatCode>0.000</c:formatCode>
                <c:ptCount val="3"/>
                <c:pt idx="0">
                  <c:v>-3.356434896955788</c:v>
                </c:pt>
                <c:pt idx="1">
                  <c:v>-3.3428310774909908</c:v>
                </c:pt>
                <c:pt idx="2">
                  <c:v>-5.0456657456911227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9C6-485D-BB64-16ADAA606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5979712"/>
        <c:axId val="105982008"/>
      </c:scatterChart>
      <c:valAx>
        <c:axId val="105979712"/>
        <c:scaling>
          <c:orientation val="minMax"/>
          <c:min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5982008"/>
        <c:crossesAt val="-10"/>
        <c:crossBetween val="midCat"/>
      </c:valAx>
      <c:valAx>
        <c:axId val="105982008"/>
        <c:scaling>
          <c:orientation val="minMax"/>
          <c:max val="-2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05979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Detector Efficiency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5"/>
          <c:order val="0"/>
          <c:tx>
            <c:v>quadFit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Sheet1!$C$27:$C$163</c:f>
              <c:numCache>
                <c:formatCode>General</c:formatCode>
                <c:ptCount val="137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120</c:v>
                </c:pt>
                <c:pt idx="8">
                  <c:v>130</c:v>
                </c:pt>
                <c:pt idx="9">
                  <c:v>140</c:v>
                </c:pt>
                <c:pt idx="10">
                  <c:v>150</c:v>
                </c:pt>
                <c:pt idx="11">
                  <c:v>160</c:v>
                </c:pt>
                <c:pt idx="12">
                  <c:v>170</c:v>
                </c:pt>
                <c:pt idx="13">
                  <c:v>180</c:v>
                </c:pt>
                <c:pt idx="14">
                  <c:v>190</c:v>
                </c:pt>
                <c:pt idx="15">
                  <c:v>200</c:v>
                </c:pt>
                <c:pt idx="16">
                  <c:v>210</c:v>
                </c:pt>
                <c:pt idx="17">
                  <c:v>220</c:v>
                </c:pt>
                <c:pt idx="18">
                  <c:v>230</c:v>
                </c:pt>
                <c:pt idx="19">
                  <c:v>240</c:v>
                </c:pt>
                <c:pt idx="20">
                  <c:v>250</c:v>
                </c:pt>
                <c:pt idx="21">
                  <c:v>260</c:v>
                </c:pt>
                <c:pt idx="22">
                  <c:v>270</c:v>
                </c:pt>
                <c:pt idx="23">
                  <c:v>280</c:v>
                </c:pt>
                <c:pt idx="24">
                  <c:v>290</c:v>
                </c:pt>
                <c:pt idx="25">
                  <c:v>300</c:v>
                </c:pt>
                <c:pt idx="26">
                  <c:v>310</c:v>
                </c:pt>
                <c:pt idx="27">
                  <c:v>320</c:v>
                </c:pt>
                <c:pt idx="28">
                  <c:v>330</c:v>
                </c:pt>
                <c:pt idx="29">
                  <c:v>340</c:v>
                </c:pt>
                <c:pt idx="30">
                  <c:v>350</c:v>
                </c:pt>
                <c:pt idx="31">
                  <c:v>360</c:v>
                </c:pt>
                <c:pt idx="32">
                  <c:v>370</c:v>
                </c:pt>
                <c:pt idx="33">
                  <c:v>380</c:v>
                </c:pt>
                <c:pt idx="34">
                  <c:v>390</c:v>
                </c:pt>
                <c:pt idx="35">
                  <c:v>400</c:v>
                </c:pt>
                <c:pt idx="36">
                  <c:v>410</c:v>
                </c:pt>
                <c:pt idx="37">
                  <c:v>420</c:v>
                </c:pt>
                <c:pt idx="38">
                  <c:v>430</c:v>
                </c:pt>
                <c:pt idx="39">
                  <c:v>440</c:v>
                </c:pt>
                <c:pt idx="40">
                  <c:v>450</c:v>
                </c:pt>
                <c:pt idx="41">
                  <c:v>460</c:v>
                </c:pt>
                <c:pt idx="42">
                  <c:v>470</c:v>
                </c:pt>
                <c:pt idx="43">
                  <c:v>480</c:v>
                </c:pt>
                <c:pt idx="44">
                  <c:v>490</c:v>
                </c:pt>
                <c:pt idx="45">
                  <c:v>500</c:v>
                </c:pt>
                <c:pt idx="46">
                  <c:v>510</c:v>
                </c:pt>
                <c:pt idx="47">
                  <c:v>520</c:v>
                </c:pt>
                <c:pt idx="48">
                  <c:v>530</c:v>
                </c:pt>
                <c:pt idx="49">
                  <c:v>540</c:v>
                </c:pt>
                <c:pt idx="50">
                  <c:v>550</c:v>
                </c:pt>
                <c:pt idx="51">
                  <c:v>560</c:v>
                </c:pt>
                <c:pt idx="52">
                  <c:v>570</c:v>
                </c:pt>
                <c:pt idx="53">
                  <c:v>580</c:v>
                </c:pt>
                <c:pt idx="54">
                  <c:v>590</c:v>
                </c:pt>
                <c:pt idx="55">
                  <c:v>600</c:v>
                </c:pt>
                <c:pt idx="56">
                  <c:v>610</c:v>
                </c:pt>
                <c:pt idx="57">
                  <c:v>620</c:v>
                </c:pt>
                <c:pt idx="58">
                  <c:v>630</c:v>
                </c:pt>
                <c:pt idx="59">
                  <c:v>640</c:v>
                </c:pt>
                <c:pt idx="60">
                  <c:v>650</c:v>
                </c:pt>
                <c:pt idx="61">
                  <c:v>660</c:v>
                </c:pt>
                <c:pt idx="62">
                  <c:v>670</c:v>
                </c:pt>
                <c:pt idx="63">
                  <c:v>680</c:v>
                </c:pt>
                <c:pt idx="64">
                  <c:v>690</c:v>
                </c:pt>
                <c:pt idx="65">
                  <c:v>700</c:v>
                </c:pt>
                <c:pt idx="66">
                  <c:v>710</c:v>
                </c:pt>
                <c:pt idx="67">
                  <c:v>720</c:v>
                </c:pt>
                <c:pt idx="68">
                  <c:v>730</c:v>
                </c:pt>
                <c:pt idx="69">
                  <c:v>740</c:v>
                </c:pt>
                <c:pt idx="70">
                  <c:v>750</c:v>
                </c:pt>
                <c:pt idx="71">
                  <c:v>760</c:v>
                </c:pt>
                <c:pt idx="72">
                  <c:v>770</c:v>
                </c:pt>
                <c:pt idx="73">
                  <c:v>780</c:v>
                </c:pt>
                <c:pt idx="74">
                  <c:v>790</c:v>
                </c:pt>
                <c:pt idx="75">
                  <c:v>800</c:v>
                </c:pt>
                <c:pt idx="76">
                  <c:v>810</c:v>
                </c:pt>
                <c:pt idx="77">
                  <c:v>820</c:v>
                </c:pt>
                <c:pt idx="78">
                  <c:v>830</c:v>
                </c:pt>
                <c:pt idx="79">
                  <c:v>840</c:v>
                </c:pt>
                <c:pt idx="80">
                  <c:v>850</c:v>
                </c:pt>
                <c:pt idx="81">
                  <c:v>860</c:v>
                </c:pt>
                <c:pt idx="82">
                  <c:v>870</c:v>
                </c:pt>
                <c:pt idx="83">
                  <c:v>880</c:v>
                </c:pt>
                <c:pt idx="84">
                  <c:v>890</c:v>
                </c:pt>
                <c:pt idx="85">
                  <c:v>900</c:v>
                </c:pt>
                <c:pt idx="86">
                  <c:v>910</c:v>
                </c:pt>
                <c:pt idx="87">
                  <c:v>920</c:v>
                </c:pt>
                <c:pt idx="88">
                  <c:v>930</c:v>
                </c:pt>
                <c:pt idx="89">
                  <c:v>940</c:v>
                </c:pt>
                <c:pt idx="90">
                  <c:v>950</c:v>
                </c:pt>
                <c:pt idx="91">
                  <c:v>960</c:v>
                </c:pt>
                <c:pt idx="92">
                  <c:v>970</c:v>
                </c:pt>
                <c:pt idx="93">
                  <c:v>980</c:v>
                </c:pt>
                <c:pt idx="94">
                  <c:v>990</c:v>
                </c:pt>
                <c:pt idx="95">
                  <c:v>1000</c:v>
                </c:pt>
                <c:pt idx="96">
                  <c:v>1010</c:v>
                </c:pt>
                <c:pt idx="97">
                  <c:v>1020</c:v>
                </c:pt>
                <c:pt idx="98">
                  <c:v>1030</c:v>
                </c:pt>
                <c:pt idx="99">
                  <c:v>1040</c:v>
                </c:pt>
                <c:pt idx="100">
                  <c:v>1050</c:v>
                </c:pt>
                <c:pt idx="101">
                  <c:v>1060</c:v>
                </c:pt>
                <c:pt idx="102">
                  <c:v>1070</c:v>
                </c:pt>
                <c:pt idx="103">
                  <c:v>1080</c:v>
                </c:pt>
                <c:pt idx="104">
                  <c:v>1090</c:v>
                </c:pt>
                <c:pt idx="105">
                  <c:v>1100</c:v>
                </c:pt>
                <c:pt idx="106">
                  <c:v>1110</c:v>
                </c:pt>
                <c:pt idx="107">
                  <c:v>1120</c:v>
                </c:pt>
                <c:pt idx="108">
                  <c:v>1130</c:v>
                </c:pt>
                <c:pt idx="109">
                  <c:v>1140</c:v>
                </c:pt>
                <c:pt idx="110">
                  <c:v>1150</c:v>
                </c:pt>
                <c:pt idx="111">
                  <c:v>1160</c:v>
                </c:pt>
                <c:pt idx="112">
                  <c:v>1170</c:v>
                </c:pt>
                <c:pt idx="113">
                  <c:v>1180</c:v>
                </c:pt>
                <c:pt idx="114">
                  <c:v>1190</c:v>
                </c:pt>
                <c:pt idx="115">
                  <c:v>1200</c:v>
                </c:pt>
                <c:pt idx="116">
                  <c:v>1210</c:v>
                </c:pt>
                <c:pt idx="117">
                  <c:v>1220</c:v>
                </c:pt>
                <c:pt idx="118">
                  <c:v>1230</c:v>
                </c:pt>
                <c:pt idx="119">
                  <c:v>1240</c:v>
                </c:pt>
                <c:pt idx="120">
                  <c:v>1250</c:v>
                </c:pt>
                <c:pt idx="121">
                  <c:v>1260</c:v>
                </c:pt>
                <c:pt idx="122">
                  <c:v>1270</c:v>
                </c:pt>
                <c:pt idx="123">
                  <c:v>1280</c:v>
                </c:pt>
                <c:pt idx="124">
                  <c:v>1290</c:v>
                </c:pt>
                <c:pt idx="125">
                  <c:v>1300</c:v>
                </c:pt>
                <c:pt idx="126">
                  <c:v>1310</c:v>
                </c:pt>
                <c:pt idx="127">
                  <c:v>1320</c:v>
                </c:pt>
                <c:pt idx="128">
                  <c:v>1330</c:v>
                </c:pt>
                <c:pt idx="129">
                  <c:v>1340</c:v>
                </c:pt>
                <c:pt idx="130">
                  <c:v>1350</c:v>
                </c:pt>
                <c:pt idx="131">
                  <c:v>1360</c:v>
                </c:pt>
                <c:pt idx="132">
                  <c:v>1370</c:v>
                </c:pt>
                <c:pt idx="133">
                  <c:v>1380</c:v>
                </c:pt>
                <c:pt idx="134">
                  <c:v>1390</c:v>
                </c:pt>
                <c:pt idx="135">
                  <c:v>1400</c:v>
                </c:pt>
                <c:pt idx="136">
                  <c:v>1410</c:v>
                </c:pt>
              </c:numCache>
            </c:numRef>
          </c:xVal>
          <c:yVal>
            <c:numRef>
              <c:f>Sheet1!$F$27:$F$163</c:f>
              <c:numCache>
                <c:formatCode>0.000</c:formatCode>
                <c:ptCount val="137"/>
                <c:pt idx="0">
                  <c:v>7.8877289731305623E-3</c:v>
                </c:pt>
                <c:pt idx="1">
                  <c:v>1.086104325320505E-2</c:v>
                </c:pt>
                <c:pt idx="2">
                  <c:v>1.3820370383012742E-2</c:v>
                </c:pt>
                <c:pt idx="3">
                  <c:v>1.6660384064609679E-2</c:v>
                </c:pt>
                <c:pt idx="4">
                  <c:v>1.9318311712451765E-2</c:v>
                </c:pt>
                <c:pt idx="5">
                  <c:v>2.1760470735784194E-2</c:v>
                </c:pt>
                <c:pt idx="6">
                  <c:v>2.3972504054895868E-2</c:v>
                </c:pt>
                <c:pt idx="7">
                  <c:v>2.5952581421743295E-2</c:v>
                </c:pt>
                <c:pt idx="8">
                  <c:v>2.7706757638234047E-2</c:v>
                </c:pt>
                <c:pt idx="9">
                  <c:v>2.9245839445573643E-2</c:v>
                </c:pt>
                <c:pt idx="10">
                  <c:v>3.0583289853920902E-2</c:v>
                </c:pt>
                <c:pt idx="11">
                  <c:v>3.1733840466813018E-2</c:v>
                </c:pt>
                <c:pt idx="12">
                  <c:v>3.2712585262514617E-2</c:v>
                </c:pt>
                <c:pt idx="13">
                  <c:v>3.3534401058866042E-2</c:v>
                </c:pt>
                <c:pt idx="14">
                  <c:v>3.421358909226694E-2</c:v>
                </c:pt>
                <c:pt idx="15">
                  <c:v>3.476366566362913E-2</c:v>
                </c:pt>
                <c:pt idx="16">
                  <c:v>3.5197252617938275E-2</c:v>
                </c:pt>
                <c:pt idx="17">
                  <c:v>3.5526033974758238E-2</c:v>
                </c:pt>
                <c:pt idx="18">
                  <c:v>3.5760755656819264E-2</c:v>
                </c:pt>
                <c:pt idx="19">
                  <c:v>3.5911252553410634E-2</c:v>
                </c:pt>
                <c:pt idx="20">
                  <c:v>3.5986492169771699E-2</c:v>
                </c:pt>
                <c:pt idx="21">
                  <c:v>3.5994627572157975E-2</c:v>
                </c:pt>
                <c:pt idx="22">
                  <c:v>3.5943054727901852E-2</c:v>
                </c:pt>
                <c:pt idx="23">
                  <c:v>3.5838470992185491E-2</c:v>
                </c:pt>
                <c:pt idx="24">
                  <c:v>3.5686932635155433E-2</c:v>
                </c:pt>
                <c:pt idx="25">
                  <c:v>3.54939100902468E-2</c:v>
                </c:pt>
                <c:pt idx="26">
                  <c:v>3.5264340144855924E-2</c:v>
                </c:pt>
                <c:pt idx="27">
                  <c:v>3.5002674662392284E-2</c:v>
                </c:pt>
                <c:pt idx="28">
                  <c:v>3.4712925672353387E-2</c:v>
                </c:pt>
                <c:pt idx="29">
                  <c:v>3.4398706828692754E-2</c:v>
                </c:pt>
                <c:pt idx="30">
                  <c:v>3.4063271341941585E-2</c:v>
                </c:pt>
                <c:pt idx="31">
                  <c:v>3.3709546555182615E-2</c:v>
                </c:pt>
                <c:pt idx="32">
                  <c:v>3.3340165370705721E-2</c:v>
                </c:pt>
                <c:pt idx="33">
                  <c:v>3.2957494751843223E-2</c:v>
                </c:pt>
                <c:pt idx="34">
                  <c:v>3.2563661529373435E-2</c:v>
                </c:pt>
                <c:pt idx="35">
                  <c:v>3.2160575738363187E-2</c:v>
                </c:pt>
                <c:pt idx="36">
                  <c:v>3.1749951702474681E-2</c:v>
                </c:pt>
                <c:pt idx="37">
                  <c:v>3.133332707072449E-2</c:v>
                </c:pt>
                <c:pt idx="38">
                  <c:v>3.0912079997936021E-2</c:v>
                </c:pt>
                <c:pt idx="39">
                  <c:v>3.0487444645658501E-2</c:v>
                </c:pt>
                <c:pt idx="40">
                  <c:v>3.0060525165833969E-2</c:v>
                </c:pt>
                <c:pt idx="41">
                  <c:v>2.9632308315383188E-2</c:v>
                </c:pt>
                <c:pt idx="42">
                  <c:v>2.9203674836462468E-2</c:v>
                </c:pt>
                <c:pt idx="43">
                  <c:v>2.8775409724531961E-2</c:v>
                </c:pt>
                <c:pt idx="44">
                  <c:v>2.834821149468578E-2</c:v>
                </c:pt>
                <c:pt idx="45">
                  <c:v>2.7922700545928394E-2</c:v>
                </c:pt>
                <c:pt idx="46">
                  <c:v>2.7499426713234101E-2</c:v>
                </c:pt>
                <c:pt idx="47">
                  <c:v>2.7078876088263773E-2</c:v>
                </c:pt>
                <c:pt idx="48">
                  <c:v>2.6661477181487456E-2</c:v>
                </c:pt>
                <c:pt idx="49">
                  <c:v>2.6247606491114784E-2</c:v>
                </c:pt>
                <c:pt idx="50">
                  <c:v>2.5837593537607867E-2</c:v>
                </c:pt>
                <c:pt idx="51">
                  <c:v>2.5431725416583308E-2</c:v>
                </c:pt>
                <c:pt idx="52">
                  <c:v>2.5030250917550362E-2</c:v>
                </c:pt>
                <c:pt idx="53">
                  <c:v>2.4633384251109676E-2</c:v>
                </c:pt>
                <c:pt idx="54">
                  <c:v>2.4241308422914224E-2</c:v>
                </c:pt>
                <c:pt idx="55">
                  <c:v>2.3854178288820783E-2</c:v>
                </c:pt>
                <c:pt idx="56">
                  <c:v>2.3472123322171735E-2</c:v>
                </c:pt>
                <c:pt idx="57">
                  <c:v>2.3095250121043177E-2</c:v>
                </c:pt>
                <c:pt idx="58">
                  <c:v>2.2723644680488368E-2</c:v>
                </c:pt>
                <c:pt idx="59">
                  <c:v>2.23573744523098E-2</c:v>
                </c:pt>
                <c:pt idx="60">
                  <c:v>2.1996490212641006E-2</c:v>
                </c:pt>
                <c:pt idx="61">
                  <c:v>2.1641027755611816E-2</c:v>
                </c:pt>
                <c:pt idx="62">
                  <c:v>2.1291009429554506E-2</c:v>
                </c:pt>
                <c:pt idx="63">
                  <c:v>2.0946445530601727E-2</c:v>
                </c:pt>
                <c:pt idx="64">
                  <c:v>2.0607335567058089E-2</c:v>
                </c:pt>
                <c:pt idx="65">
                  <c:v>2.0273669406630911E-2</c:v>
                </c:pt>
                <c:pt idx="66">
                  <c:v>1.9945428317431346E-2</c:v>
                </c:pt>
                <c:pt idx="67">
                  <c:v>1.962258591259558E-2</c:v>
                </c:pt>
                <c:pt idx="68">
                  <c:v>1.9305109007438596E-2</c:v>
                </c:pt>
                <c:pt idx="69">
                  <c:v>1.8992958397191541E-2</c:v>
                </c:pt>
                <c:pt idx="70">
                  <c:v>1.8686089562611238E-2</c:v>
                </c:pt>
                <c:pt idx="71">
                  <c:v>1.8384453310056791E-2</c:v>
                </c:pt>
                <c:pt idx="72">
                  <c:v>1.8087996352006922E-2</c:v>
                </c:pt>
                <c:pt idx="73">
                  <c:v>1.779666183343083E-2</c:v>
                </c:pt>
                <c:pt idx="74">
                  <c:v>1.7510389808916178E-2</c:v>
                </c:pt>
                <c:pt idx="75">
                  <c:v>1.7229117675007892E-2</c:v>
                </c:pt>
                <c:pt idx="76">
                  <c:v>1.695278056178888E-2</c:v>
                </c:pt>
                <c:pt idx="77">
                  <c:v>1.6681311687372379E-2</c:v>
                </c:pt>
                <c:pt idx="78">
                  <c:v>1.6414642678630572E-2</c:v>
                </c:pt>
                <c:pt idx="79">
                  <c:v>1.6152703861184274E-2</c:v>
                </c:pt>
                <c:pt idx="80">
                  <c:v>1.5895424521400657E-2</c:v>
                </c:pt>
                <c:pt idx="81">
                  <c:v>1.5642733142898942E-2</c:v>
                </c:pt>
                <c:pt idx="82">
                  <c:v>1.5394557619835471E-2</c:v>
                </c:pt>
                <c:pt idx="83">
                  <c:v>1.515082544903907E-2</c:v>
                </c:pt>
                <c:pt idx="84">
                  <c:v>1.4911463902875136E-2</c:v>
                </c:pt>
                <c:pt idx="85">
                  <c:v>1.4676400184558519E-2</c:v>
                </c:pt>
                <c:pt idx="86">
                  <c:v>1.4445561567472389E-2</c:v>
                </c:pt>
                <c:pt idx="87">
                  <c:v>1.4218875519919299E-2</c:v>
                </c:pt>
                <c:pt idx="88">
                  <c:v>1.3996269816600768E-2</c:v>
                </c:pt>
                <c:pt idx="89">
                  <c:v>1.3777672638009332E-2</c:v>
                </c:pt>
                <c:pt idx="90">
                  <c:v>1.3563012658810672E-2</c:v>
                </c:pt>
                <c:pt idx="91">
                  <c:v>1.3352219126201742E-2</c:v>
                </c:pt>
                <c:pt idx="92">
                  <c:v>1.3145221929142999E-2</c:v>
                </c:pt>
                <c:pt idx="93">
                  <c:v>1.2941951659283643E-2</c:v>
                </c:pt>
                <c:pt idx="94">
                  <c:v>1.2742339664330199E-2</c:v>
                </c:pt>
                <c:pt idx="95">
                  <c:v>1.2546318094541873E-2</c:v>
                </c:pt>
                <c:pt idx="96">
                  <c:v>1.2353819942974955E-2</c:v>
                </c:pt>
                <c:pt idx="97">
                  <c:v>1.2164779080050687E-2</c:v>
                </c:pt>
                <c:pt idx="98">
                  <c:v>1.1979130282963497E-2</c:v>
                </c:pt>
                <c:pt idx="99">
                  <c:v>1.1796809260409635E-2</c:v>
                </c:pt>
                <c:pt idx="100">
                  <c:v>1.1617752673068018E-2</c:v>
                </c:pt>
                <c:pt idx="101">
                  <c:v>1.144189815023389E-2</c:v>
                </c:pt>
                <c:pt idx="102">
                  <c:v>1.126918430296747E-2</c:v>
                </c:pt>
                <c:pt idx="103">
                  <c:v>1.1099550734088743E-2</c:v>
                </c:pt>
                <c:pt idx="104">
                  <c:v>1.0932938045325573E-2</c:v>
                </c:pt>
                <c:pt idx="105">
                  <c:v>1.076928784188819E-2</c:v>
                </c:pt>
                <c:pt idx="106">
                  <c:v>1.0608542734728344E-2</c:v>
                </c:pt>
                <c:pt idx="107">
                  <c:v>1.045064634071159E-2</c:v>
                </c:pt>
                <c:pt idx="108">
                  <c:v>1.0295543280915575E-2</c:v>
                </c:pt>
                <c:pt idx="109">
                  <c:v>1.01431791772501E-2</c:v>
                </c:pt>
                <c:pt idx="110">
                  <c:v>9.9935006475723193E-3</c:v>
                </c:pt>
                <c:pt idx="111">
                  <c:v>9.8464552994610832E-3</c:v>
                </c:pt>
                <c:pt idx="112">
                  <c:v>9.7019917227982189E-3</c:v>
                </c:pt>
                <c:pt idx="113">
                  <c:v>9.5600594812894381E-3</c:v>
                </c:pt>
                <c:pt idx="114">
                  <c:v>9.4206091030499418E-3</c:v>
                </c:pt>
                <c:pt idx="115">
                  <c:v>9.2835920703662651E-3</c:v>
                </c:pt>
                <c:pt idx="116">
                  <c:v>9.1489608087360671E-3</c:v>
                </c:pt>
                <c:pt idx="117">
                  <c:v>9.0166686752796918E-3</c:v>
                </c:pt>
                <c:pt idx="118">
                  <c:v>8.8866699466092838E-3</c:v>
                </c:pt>
                <c:pt idx="119">
                  <c:v>8.7589198062314466E-3</c:v>
                </c:pt>
                <c:pt idx="120">
                  <c:v>8.6333743315542399E-3</c:v>
                </c:pt>
                <c:pt idx="121">
                  <c:v>8.5099904805641269E-3</c:v>
                </c:pt>
                <c:pt idx="122">
                  <c:v>8.3887260782285009E-3</c:v>
                </c:pt>
                <c:pt idx="123">
                  <c:v>8.2695398026790337E-3</c:v>
                </c:pt>
                <c:pt idx="124">
                  <c:v>8.152391171222257E-3</c:v>
                </c:pt>
                <c:pt idx="125">
                  <c:v>8.0372405262215309E-3</c:v>
                </c:pt>
                <c:pt idx="126">
                  <c:v>7.9240490208896189E-3</c:v>
                </c:pt>
                <c:pt idx="127">
                  <c:v>7.8127786050272534E-3</c:v>
                </c:pt>
                <c:pt idx="128">
                  <c:v>7.7033920107397787E-3</c:v>
                </c:pt>
                <c:pt idx="129">
                  <c:v>7.5958527381608399E-3</c:v>
                </c:pt>
                <c:pt idx="130">
                  <c:v>7.4901250412092602E-3</c:v>
                </c:pt>
                <c:pt idx="131">
                  <c:v>7.3861739134020027E-3</c:v>
                </c:pt>
                <c:pt idx="132">
                  <c:v>7.2839650737443881E-3</c:v>
                </c:pt>
                <c:pt idx="133">
                  <c:v>7.1834649527165624E-3</c:v>
                </c:pt>
                <c:pt idx="134">
                  <c:v>7.0846406783715531E-3</c:v>
                </c:pt>
                <c:pt idx="135">
                  <c:v>6.9874600625614239E-3</c:v>
                </c:pt>
                <c:pt idx="136">
                  <c:v>6.8918915873031261E-3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35E-409A-8BC8-654EF94B6D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0222576"/>
        <c:axId val="420223232"/>
        <c:extLst/>
      </c:scatterChart>
      <c:valAx>
        <c:axId val="4202225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Energy in keV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0223232"/>
        <c:crossesAt val="0"/>
        <c:crossBetween val="midCat"/>
      </c:valAx>
      <c:valAx>
        <c:axId val="420223232"/>
        <c:scaling>
          <c:orientation val="minMax"/>
          <c:min val="1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Efficiency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20222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523875</xdr:colOff>
      <xdr:row>26</xdr:row>
      <xdr:rowOff>66675</xdr:rowOff>
    </xdr:from>
    <xdr:to>
      <xdr:col>13</xdr:col>
      <xdr:colOff>800100</xdr:colOff>
      <xdr:row>50</xdr:row>
      <xdr:rowOff>76201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8BCE1451-49C7-485F-8526-A4E54AC4AB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514350</xdr:colOff>
      <xdr:row>51</xdr:row>
      <xdr:rowOff>9527</xdr:rowOff>
    </xdr:from>
    <xdr:to>
      <xdr:col>13</xdr:col>
      <xdr:colOff>809625</xdr:colOff>
      <xdr:row>71</xdr:row>
      <xdr:rowOff>171451</xdr:rowOff>
    </xdr:to>
    <xdr:graphicFrame macro="">
      <xdr:nvGraphicFramePr>
        <xdr:cNvPr id="6" name="Chart 3">
          <a:extLst>
            <a:ext uri="{FF2B5EF4-FFF2-40B4-BE49-F238E27FC236}">
              <a16:creationId xmlns:a16="http://schemas.microsoft.com/office/drawing/2014/main" id="{5F840EDB-D199-4D6B-96FB-16C6FDD166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FE76F-FEC0-467A-8CE0-CF4233965498}">
  <dimension ref="C1:AD163"/>
  <sheetViews>
    <sheetView tabSelected="1" topLeftCell="B4" workbookViewId="0">
      <selection activeCell="K13" sqref="K13"/>
    </sheetView>
  </sheetViews>
  <sheetFormatPr baseColWidth="10" defaultColWidth="9.140625" defaultRowHeight="15" x14ac:dyDescent="0.25"/>
  <cols>
    <col min="2" max="2" width="14.28515625" customWidth="1"/>
    <col min="3" max="3" width="13" customWidth="1"/>
    <col min="4" max="4" width="15.7109375" customWidth="1"/>
    <col min="5" max="5" width="14.28515625" bestFit="1" customWidth="1"/>
    <col min="6" max="6" width="11.7109375" customWidth="1"/>
    <col min="7" max="7" width="14.5703125" customWidth="1"/>
    <col min="8" max="8" width="13.28515625" customWidth="1"/>
    <col min="9" max="9" width="17.42578125" customWidth="1"/>
    <col min="10" max="11" width="9.140625" customWidth="1"/>
    <col min="12" max="13" width="7.28515625" customWidth="1"/>
    <col min="14" max="14" width="9.7109375" customWidth="1"/>
    <col min="15" max="15" width="14.140625" customWidth="1"/>
    <col min="16" max="16" width="9.85546875" customWidth="1"/>
    <col min="19" max="19" width="13" customWidth="1"/>
    <col min="20" max="20" width="10.85546875" customWidth="1"/>
    <col min="21" max="21" width="9.5703125" customWidth="1"/>
  </cols>
  <sheetData>
    <row r="1" spans="3:30" x14ac:dyDescent="0.25">
      <c r="C1" s="10" t="s">
        <v>12</v>
      </c>
    </row>
    <row r="2" spans="3:30" ht="19.5" thickBot="1" x14ac:dyDescent="0.35">
      <c r="F2" s="5"/>
    </row>
    <row r="3" spans="3:30" x14ac:dyDescent="0.25">
      <c r="C3" s="12" t="s">
        <v>27</v>
      </c>
      <c r="D3" s="13" t="s">
        <v>29</v>
      </c>
      <c r="E3" s="14" t="s">
        <v>28</v>
      </c>
      <c r="F3" s="12" t="s">
        <v>24</v>
      </c>
      <c r="G3" s="13" t="s">
        <v>25</v>
      </c>
      <c r="H3" s="14" t="s">
        <v>26</v>
      </c>
    </row>
    <row r="4" spans="3:30" ht="15.75" thickBot="1" x14ac:dyDescent="0.3">
      <c r="C4" s="15">
        <v>10</v>
      </c>
      <c r="D4" s="16">
        <v>45.2</v>
      </c>
      <c r="E4" s="17">
        <f>C4*D4</f>
        <v>452</v>
      </c>
      <c r="F4" s="29">
        <v>100</v>
      </c>
      <c r="G4" s="16">
        <v>16.38</v>
      </c>
      <c r="H4" s="17">
        <f>F4*G4</f>
        <v>1638</v>
      </c>
      <c r="J4" s="28"/>
      <c r="K4" s="27"/>
    </row>
    <row r="6" spans="3:30" ht="15.75" thickBot="1" x14ac:dyDescent="0.3"/>
    <row r="7" spans="3:30" ht="15.75" thickBot="1" x14ac:dyDescent="0.3">
      <c r="C7" s="12" t="s">
        <v>23</v>
      </c>
      <c r="D7" s="13">
        <v>202</v>
      </c>
      <c r="E7" s="13">
        <v>307</v>
      </c>
      <c r="F7" s="14">
        <v>1460</v>
      </c>
      <c r="I7" s="9" t="s">
        <v>19</v>
      </c>
      <c r="J7" s="7"/>
      <c r="K7" s="7"/>
      <c r="L7" s="7"/>
      <c r="M7" s="7"/>
      <c r="N7" s="7"/>
      <c r="O7" s="7"/>
      <c r="P7" s="7"/>
      <c r="Q7" s="8"/>
    </row>
    <row r="8" spans="3:30" x14ac:dyDescent="0.25">
      <c r="C8" s="18" t="s">
        <v>14</v>
      </c>
      <c r="D8" s="1">
        <v>12.29</v>
      </c>
      <c r="E8" s="1">
        <v>14.95</v>
      </c>
      <c r="F8" s="19">
        <v>1.1240000000000001</v>
      </c>
      <c r="I8" s="6" t="s">
        <v>18</v>
      </c>
      <c r="J8" s="6" t="s">
        <v>11</v>
      </c>
      <c r="K8" s="6" t="s">
        <v>9</v>
      </c>
      <c r="L8" s="6" t="s">
        <v>10</v>
      </c>
      <c r="M8" s="6" t="s">
        <v>3</v>
      </c>
      <c r="N8" s="6" t="s">
        <v>0</v>
      </c>
      <c r="O8" s="6" t="s">
        <v>15</v>
      </c>
      <c r="P8" s="6" t="s">
        <v>16</v>
      </c>
      <c r="Q8" s="6" t="s">
        <v>17</v>
      </c>
    </row>
    <row r="9" spans="3:30" x14ac:dyDescent="0.25">
      <c r="C9" s="18" t="s">
        <v>20</v>
      </c>
      <c r="D9" s="11">
        <v>0.78</v>
      </c>
      <c r="E9" s="11">
        <v>0.93600000000000005</v>
      </c>
      <c r="F9" s="20">
        <v>0.1066</v>
      </c>
      <c r="I9" s="1" t="s">
        <v>31</v>
      </c>
      <c r="J9" s="1">
        <v>2.4540000000000002</v>
      </c>
      <c r="K9" s="1">
        <v>661.65700000000004</v>
      </c>
      <c r="L9" s="11">
        <v>0.85099999999999998</v>
      </c>
      <c r="M9" s="30">
        <f>LN(K9)</f>
        <v>6.4947472947746716</v>
      </c>
      <c r="N9" s="21">
        <f>EXP(D$17*M9^2+E$17*M9+F$17)</f>
        <v>2.158265299317336E-2</v>
      </c>
      <c r="O9" s="31">
        <f>$J9/N9/$L9</f>
        <v>133.6103710643327</v>
      </c>
      <c r="P9" s="1">
        <v>96</v>
      </c>
      <c r="Q9" s="32">
        <f>O9/P9*1000</f>
        <v>1391.7746985867989</v>
      </c>
      <c r="AD9" s="4"/>
    </row>
    <row r="10" spans="3:30" x14ac:dyDescent="0.25">
      <c r="C10" s="18" t="s">
        <v>13</v>
      </c>
      <c r="D10" s="1">
        <f>$E4*D9</f>
        <v>352.56</v>
      </c>
      <c r="E10" s="1">
        <f>$E4*E9</f>
        <v>423.072</v>
      </c>
      <c r="F10" s="23">
        <f>H4*F9</f>
        <v>174.61080000000001</v>
      </c>
      <c r="I10" s="1" t="s">
        <v>30</v>
      </c>
      <c r="J10" s="1">
        <v>3.3929999999999998</v>
      </c>
      <c r="K10" s="1">
        <v>661.65700000000004</v>
      </c>
      <c r="L10" s="11">
        <v>0.85099999999999998</v>
      </c>
      <c r="M10" s="30">
        <f>LN(K10)</f>
        <v>6.4947472947746716</v>
      </c>
      <c r="N10" s="21">
        <f>EXP(D$17*M10^2+E$17*M10+F$17)</f>
        <v>2.158265299317336E-2</v>
      </c>
      <c r="O10" s="31">
        <f>$J10/N10/$L10</f>
        <v>184.73512185056262</v>
      </c>
      <c r="P10" s="1">
        <v>500</v>
      </c>
      <c r="Q10" s="32">
        <f>O10/P10*1000</f>
        <v>369.47024370112524</v>
      </c>
    </row>
    <row r="11" spans="3:30" x14ac:dyDescent="0.25">
      <c r="C11" s="18" t="s">
        <v>0</v>
      </c>
      <c r="D11" s="11">
        <f>D8/D10</f>
        <v>3.4859314726571361E-2</v>
      </c>
      <c r="E11" s="11">
        <f>E8/E10</f>
        <v>3.5336774827925271E-2</v>
      </c>
      <c r="F11" s="20">
        <f>F8/F10</f>
        <v>6.4371734165355179E-3</v>
      </c>
    </row>
    <row r="12" spans="3:30" x14ac:dyDescent="0.25">
      <c r="C12" s="18" t="s">
        <v>21</v>
      </c>
      <c r="D12" s="22">
        <f>LN(D7)</f>
        <v>5.3082676974012051</v>
      </c>
      <c r="E12" s="22">
        <f>LN(E7)</f>
        <v>5.7268477475871968</v>
      </c>
      <c r="F12" s="23">
        <f>LN(F7)</f>
        <v>7.2861917147023822</v>
      </c>
    </row>
    <row r="13" spans="3:30" ht="15.75" thickBot="1" x14ac:dyDescent="0.3">
      <c r="C13" s="15" t="s">
        <v>22</v>
      </c>
      <c r="D13" s="24">
        <f>LN(D11)</f>
        <v>-3.356434896955788</v>
      </c>
      <c r="E13" s="24">
        <f>LN(E11)</f>
        <v>-3.3428310774909908</v>
      </c>
      <c r="F13" s="25">
        <f>LN(F11)</f>
        <v>-5.0456657456911227</v>
      </c>
    </row>
    <row r="15" spans="3:30" ht="15.75" thickBot="1" x14ac:dyDescent="0.3"/>
    <row r="16" spans="3:30" x14ac:dyDescent="0.25">
      <c r="C16" s="12" t="s">
        <v>4</v>
      </c>
      <c r="D16" s="13" t="s">
        <v>7</v>
      </c>
      <c r="E16" s="13" t="s">
        <v>6</v>
      </c>
      <c r="F16" s="14" t="s">
        <v>5</v>
      </c>
    </row>
    <row r="17" spans="3:14" ht="15.75" thickBot="1" x14ac:dyDescent="0.3">
      <c r="C17" s="15" t="s">
        <v>8</v>
      </c>
      <c r="D17" s="16">
        <f t="array" ref="D17:F17">LINEST(D13:F13,D12:F12^{1;2},TRUE,FALSE)</f>
        <v>-0.56853540856776985</v>
      </c>
      <c r="E17" s="16">
        <v>6.3063537912628647</v>
      </c>
      <c r="F17" s="17">
        <v>-20.812225452264688</v>
      </c>
    </row>
    <row r="23" spans="3:14" x14ac:dyDescent="0.25"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3:14" x14ac:dyDescent="0.25">
      <c r="C24" t="s">
        <v>2</v>
      </c>
    </row>
    <row r="25" spans="3:14" x14ac:dyDescent="0.25">
      <c r="C25">
        <v>10</v>
      </c>
    </row>
    <row r="26" spans="3:14" x14ac:dyDescent="0.25">
      <c r="C26" s="1" t="s">
        <v>1</v>
      </c>
      <c r="D26" s="1" t="s">
        <v>3</v>
      </c>
      <c r="E26" s="1" t="s">
        <v>4</v>
      </c>
      <c r="F26" s="26" t="s">
        <v>0</v>
      </c>
    </row>
    <row r="27" spans="3:14" x14ac:dyDescent="0.25">
      <c r="C27" s="1">
        <v>50</v>
      </c>
      <c r="D27" s="22">
        <f>LN(C27)</f>
        <v>3.912023005428146</v>
      </c>
      <c r="E27" s="22">
        <f>D$17*D27^2+E$17*D27+F$17</f>
        <v>-4.8424470216622417</v>
      </c>
      <c r="F27" s="22">
        <f t="shared" ref="F27:F58" si="0">EXP(D$17*D27^2+E$17*D27+F$17)</f>
        <v>7.8877289731305623E-3</v>
      </c>
      <c r="G27" s="2"/>
      <c r="H27" s="2"/>
    </row>
    <row r="28" spans="3:14" x14ac:dyDescent="0.25">
      <c r="C28" s="1">
        <f t="shared" ref="C28:C59" si="1">C27+C$25</f>
        <v>60</v>
      </c>
      <c r="D28" s="22">
        <f t="shared" ref="D28:D91" si="2">LN(C28)</f>
        <v>4.0943445622221004</v>
      </c>
      <c r="E28" s="22">
        <f t="shared" ref="E28:E91" si="3">D$17*D28^2+E$17*D28+F$17</f>
        <v>-4.5225729052591461</v>
      </c>
      <c r="F28" s="22">
        <f t="shared" si="0"/>
        <v>1.086104325320505E-2</v>
      </c>
      <c r="G28" s="2"/>
      <c r="H28" s="2"/>
    </row>
    <row r="29" spans="3:14" x14ac:dyDescent="0.25">
      <c r="C29" s="1">
        <f t="shared" si="1"/>
        <v>70</v>
      </c>
      <c r="D29" s="22">
        <f t="shared" si="2"/>
        <v>4.2484952420493594</v>
      </c>
      <c r="E29" s="22">
        <f t="shared" si="3"/>
        <v>-4.2816116604943062</v>
      </c>
      <c r="F29" s="22">
        <f t="shared" si="0"/>
        <v>1.3820370383012742E-2</v>
      </c>
      <c r="G29" s="2"/>
      <c r="H29" s="2"/>
    </row>
    <row r="30" spans="3:14" x14ac:dyDescent="0.25">
      <c r="C30" s="1">
        <f t="shared" si="1"/>
        <v>80</v>
      </c>
      <c r="D30" s="22">
        <f t="shared" si="2"/>
        <v>4.3820266346738812</v>
      </c>
      <c r="E30" s="22">
        <f t="shared" si="3"/>
        <v>-4.0947215894113391</v>
      </c>
      <c r="F30" s="22">
        <f t="shared" si="0"/>
        <v>1.6660384064609679E-2</v>
      </c>
      <c r="G30" s="2"/>
      <c r="H30" s="2"/>
    </row>
    <row r="31" spans="3:14" x14ac:dyDescent="0.25">
      <c r="C31" s="1">
        <f t="shared" si="1"/>
        <v>90</v>
      </c>
      <c r="D31" s="22">
        <f t="shared" si="2"/>
        <v>4.499809670330265</v>
      </c>
      <c r="E31" s="22">
        <f t="shared" si="3"/>
        <v>-3.946701839499962</v>
      </c>
      <c r="F31" s="22">
        <f t="shared" si="0"/>
        <v>1.9318311712451765E-2</v>
      </c>
      <c r="G31" s="2"/>
      <c r="H31" s="2"/>
    </row>
    <row r="32" spans="3:14" x14ac:dyDescent="0.25">
      <c r="C32" s="1">
        <f t="shared" si="1"/>
        <v>100</v>
      </c>
      <c r="D32" s="22">
        <f t="shared" si="2"/>
        <v>4.6051701859880918</v>
      </c>
      <c r="E32" s="22">
        <f t="shared" si="3"/>
        <v>-3.827660224150069</v>
      </c>
      <c r="F32" s="22">
        <f t="shared" si="0"/>
        <v>2.1760470735784194E-2</v>
      </c>
      <c r="G32" s="2"/>
      <c r="H32" s="2"/>
    </row>
    <row r="33" spans="3:8" x14ac:dyDescent="0.25">
      <c r="C33" s="1">
        <f t="shared" si="1"/>
        <v>110</v>
      </c>
      <c r="D33" s="22">
        <f t="shared" si="2"/>
        <v>4.7004803657924166</v>
      </c>
      <c r="E33" s="22">
        <f t="shared" si="3"/>
        <v>-3.7308477697886424</v>
      </c>
      <c r="F33" s="22">
        <f t="shared" si="0"/>
        <v>2.3972504054895868E-2</v>
      </c>
      <c r="G33" s="2"/>
      <c r="H33" s="2"/>
    </row>
    <row r="34" spans="3:8" x14ac:dyDescent="0.25">
      <c r="C34" s="1">
        <f t="shared" si="1"/>
        <v>120</v>
      </c>
      <c r="D34" s="22">
        <f t="shared" si="2"/>
        <v>4.7874917427820458</v>
      </c>
      <c r="E34" s="22">
        <f t="shared" si="3"/>
        <v>-3.65148419756461</v>
      </c>
      <c r="F34" s="22">
        <f t="shared" si="0"/>
        <v>2.5952581421743295E-2</v>
      </c>
      <c r="G34" s="2"/>
      <c r="H34" s="2"/>
    </row>
    <row r="35" spans="3:8" x14ac:dyDescent="0.25">
      <c r="C35" s="1">
        <f t="shared" si="1"/>
        <v>130</v>
      </c>
      <c r="D35" s="22">
        <f t="shared" si="2"/>
        <v>4.8675344504555822</v>
      </c>
      <c r="E35" s="22">
        <f t="shared" si="3"/>
        <v>-3.5860789374827817</v>
      </c>
      <c r="F35" s="22">
        <f t="shared" si="0"/>
        <v>2.7706757638234047E-2</v>
      </c>
      <c r="G35" s="2"/>
      <c r="H35" s="2"/>
    </row>
    <row r="36" spans="3:8" x14ac:dyDescent="0.25">
      <c r="C36" s="1">
        <f t="shared" si="1"/>
        <v>140</v>
      </c>
      <c r="D36" s="22">
        <f t="shared" si="2"/>
        <v>4.9416424226093039</v>
      </c>
      <c r="E36" s="22">
        <f t="shared" si="3"/>
        <v>-3.5320179565984766</v>
      </c>
      <c r="F36" s="22">
        <f t="shared" si="0"/>
        <v>2.9245839445573643E-2</v>
      </c>
      <c r="G36" s="2"/>
      <c r="H36" s="2"/>
    </row>
    <row r="37" spans="3:8" x14ac:dyDescent="0.25">
      <c r="C37" s="1">
        <f t="shared" si="1"/>
        <v>150</v>
      </c>
      <c r="D37" s="22">
        <f t="shared" si="2"/>
        <v>5.0106352940962555</v>
      </c>
      <c r="E37" s="22">
        <f t="shared" si="3"/>
        <v>-3.4873015023867389</v>
      </c>
      <c r="F37" s="22">
        <f t="shared" si="0"/>
        <v>3.0583289853920902E-2</v>
      </c>
      <c r="G37" s="2"/>
      <c r="H37" s="2"/>
    </row>
    <row r="38" spans="3:8" x14ac:dyDescent="0.25">
      <c r="C38" s="1">
        <f t="shared" si="1"/>
        <v>160</v>
      </c>
      <c r="D38" s="22">
        <f t="shared" si="2"/>
        <v>5.0751738152338266</v>
      </c>
      <c r="E38" s="22">
        <f t="shared" si="3"/>
        <v>-3.4503716448835746</v>
      </c>
      <c r="F38" s="22">
        <f t="shared" si="0"/>
        <v>3.1733840466813018E-2</v>
      </c>
      <c r="G38" s="2"/>
      <c r="H38" s="2"/>
    </row>
    <row r="39" spans="3:8" x14ac:dyDescent="0.25">
      <c r="C39" s="1">
        <f t="shared" si="1"/>
        <v>170</v>
      </c>
      <c r="D39" s="22">
        <f t="shared" si="2"/>
        <v>5.1357984370502621</v>
      </c>
      <c r="E39" s="22">
        <f t="shared" si="3"/>
        <v>-3.4199954047092582</v>
      </c>
      <c r="F39" s="22">
        <f t="shared" si="0"/>
        <v>3.2712585262514617E-2</v>
      </c>
      <c r="G39" s="2"/>
      <c r="H39" s="2"/>
    </row>
    <row r="40" spans="3:8" x14ac:dyDescent="0.25">
      <c r="C40" s="1">
        <f t="shared" si="1"/>
        <v>180</v>
      </c>
      <c r="D40" s="22">
        <f t="shared" si="2"/>
        <v>5.1929568508902104</v>
      </c>
      <c r="E40" s="22">
        <f t="shared" si="3"/>
        <v>-3.3951834697698615</v>
      </c>
      <c r="F40" s="22">
        <f t="shared" si="0"/>
        <v>3.3534401058866042E-2</v>
      </c>
      <c r="G40" s="2"/>
      <c r="H40" s="2"/>
    </row>
    <row r="41" spans="3:8" x14ac:dyDescent="0.25">
      <c r="C41" s="1">
        <f t="shared" si="1"/>
        <v>190</v>
      </c>
      <c r="D41" s="22">
        <f t="shared" si="2"/>
        <v>5.2470240721604862</v>
      </c>
      <c r="E41" s="22">
        <f t="shared" si="3"/>
        <v>-3.3751323719538071</v>
      </c>
      <c r="F41" s="22">
        <f t="shared" si="0"/>
        <v>3.421358909226694E-2</v>
      </c>
      <c r="G41" s="2"/>
      <c r="H41" s="2"/>
    </row>
    <row r="42" spans="3:8" x14ac:dyDescent="0.25">
      <c r="C42" s="1">
        <f t="shared" si="1"/>
        <v>200</v>
      </c>
      <c r="D42" s="22">
        <f t="shared" si="2"/>
        <v>5.2983173665480363</v>
      </c>
      <c r="E42" s="22">
        <f t="shared" si="3"/>
        <v>-3.3591825277690965</v>
      </c>
      <c r="F42" s="22">
        <f t="shared" si="0"/>
        <v>3.476366566362913E-2</v>
      </c>
      <c r="G42" s="2"/>
      <c r="H42" s="2"/>
    </row>
    <row r="43" spans="3:8" x14ac:dyDescent="0.25">
      <c r="C43" s="1">
        <f t="shared" si="1"/>
        <v>210</v>
      </c>
      <c r="D43" s="22">
        <f t="shared" si="2"/>
        <v>5.3471075307174685</v>
      </c>
      <c r="E43" s="22">
        <f t="shared" si="3"/>
        <v>-3.3467872500509479</v>
      </c>
      <c r="F43" s="22">
        <f t="shared" si="0"/>
        <v>3.5197252617938275E-2</v>
      </c>
      <c r="G43" s="2"/>
      <c r="H43" s="2"/>
    </row>
    <row r="44" spans="3:8" x14ac:dyDescent="0.25">
      <c r="C44" s="1">
        <f t="shared" si="1"/>
        <v>220</v>
      </c>
      <c r="D44" s="22">
        <f t="shared" si="2"/>
        <v>5.393627546352362</v>
      </c>
      <c r="E44" s="22">
        <f t="shared" si="3"/>
        <v>-3.3374894998698714</v>
      </c>
      <c r="F44" s="22">
        <f t="shared" si="0"/>
        <v>3.5526033974758238E-2</v>
      </c>
      <c r="G44" s="2"/>
      <c r="H44" s="2"/>
    </row>
    <row r="45" spans="3:8" x14ac:dyDescent="0.25">
      <c r="C45" s="1">
        <f t="shared" si="1"/>
        <v>230</v>
      </c>
      <c r="D45" s="22">
        <f t="shared" si="2"/>
        <v>5.4380793089231956</v>
      </c>
      <c r="E45" s="22">
        <f t="shared" si="3"/>
        <v>-3.3309041975572669</v>
      </c>
      <c r="F45" s="22">
        <f t="shared" si="0"/>
        <v>3.5760755656819264E-2</v>
      </c>
      <c r="G45" s="2"/>
      <c r="H45" s="2"/>
    </row>
    <row r="46" spans="3:8" x14ac:dyDescent="0.25">
      <c r="C46" s="1">
        <f t="shared" si="1"/>
        <v>240</v>
      </c>
      <c r="D46" s="22">
        <f t="shared" si="2"/>
        <v>5.4806389233419912</v>
      </c>
      <c r="E46" s="22">
        <f t="shared" si="3"/>
        <v>-3.3267045910012776</v>
      </c>
      <c r="F46" s="22">
        <f t="shared" si="0"/>
        <v>3.5911252553410634E-2</v>
      </c>
      <c r="G46" s="2"/>
      <c r="H46" s="2"/>
    </row>
    <row r="47" spans="3:8" x14ac:dyDescent="0.25">
      <c r="C47" s="1">
        <f t="shared" si="1"/>
        <v>250</v>
      </c>
      <c r="D47" s="22">
        <f t="shared" si="2"/>
        <v>5.521460917862246</v>
      </c>
      <c r="E47" s="22">
        <f t="shared" si="3"/>
        <v>-3.324611628444071</v>
      </c>
      <c r="F47" s="22">
        <f t="shared" si="0"/>
        <v>3.5986492169771699E-2</v>
      </c>
      <c r="G47" s="2"/>
      <c r="H47" s="2"/>
    </row>
    <row r="48" spans="3:8" x14ac:dyDescent="0.25">
      <c r="C48" s="1">
        <f t="shared" si="1"/>
        <v>260</v>
      </c>
      <c r="D48" s="22">
        <f t="shared" si="2"/>
        <v>5.5606816310155276</v>
      </c>
      <c r="E48" s="22">
        <f t="shared" si="3"/>
        <v>-3.3243855857692672</v>
      </c>
      <c r="F48" s="22">
        <f t="shared" si="0"/>
        <v>3.5994627572157975E-2</v>
      </c>
      <c r="G48" s="2"/>
      <c r="H48" s="2"/>
    </row>
    <row r="49" spans="3:8" x14ac:dyDescent="0.25">
      <c r="C49" s="1">
        <f t="shared" si="1"/>
        <v>270</v>
      </c>
      <c r="D49" s="22">
        <f t="shared" si="2"/>
        <v>5.598421958998375</v>
      </c>
      <c r="E49" s="22">
        <f t="shared" si="3"/>
        <v>-3.3258194060270974</v>
      </c>
      <c r="F49" s="22">
        <f t="shared" si="0"/>
        <v>3.5943054727901852E-2</v>
      </c>
      <c r="G49" s="2"/>
      <c r="H49" s="2"/>
    </row>
    <row r="50" spans="3:8" x14ac:dyDescent="0.25">
      <c r="C50" s="1">
        <f t="shared" si="1"/>
        <v>280</v>
      </c>
      <c r="D50" s="22">
        <f t="shared" si="2"/>
        <v>5.6347896031692493</v>
      </c>
      <c r="E50" s="22">
        <f t="shared" si="3"/>
        <v>-3.3287333538338544</v>
      </c>
      <c r="F50" s="22">
        <f t="shared" si="0"/>
        <v>3.5838470992185491E-2</v>
      </c>
      <c r="G50" s="2"/>
      <c r="H50" s="2"/>
    </row>
    <row r="51" spans="3:8" x14ac:dyDescent="0.25">
      <c r="C51" s="1">
        <f t="shared" si="1"/>
        <v>290</v>
      </c>
      <c r="D51" s="22">
        <f t="shared" si="2"/>
        <v>5.6698809229805196</v>
      </c>
      <c r="E51" s="22">
        <f t="shared" si="3"/>
        <v>-3.3329706898315372</v>
      </c>
      <c r="F51" s="22">
        <f t="shared" si="0"/>
        <v>3.5686932635155433E-2</v>
      </c>
      <c r="G51" s="2"/>
      <c r="H51" s="2"/>
    </row>
    <row r="52" spans="3:8" x14ac:dyDescent="0.25">
      <c r="C52" s="1">
        <f t="shared" si="1"/>
        <v>300</v>
      </c>
      <c r="D52" s="22">
        <f t="shared" si="2"/>
        <v>5.7037824746562009</v>
      </c>
      <c r="E52" s="22">
        <f t="shared" si="3"/>
        <v>-3.3383941439702056</v>
      </c>
      <c r="F52" s="22">
        <f t="shared" si="0"/>
        <v>3.54939100902468E-2</v>
      </c>
      <c r="G52" s="2"/>
      <c r="H52" s="2"/>
    </row>
    <row r="53" spans="3:8" x14ac:dyDescent="0.25">
      <c r="C53" s="1">
        <f t="shared" si="1"/>
        <v>310</v>
      </c>
      <c r="D53" s="22">
        <f t="shared" si="2"/>
        <v>5.7365722974791922</v>
      </c>
      <c r="E53" s="22">
        <f t="shared" si="3"/>
        <v>-3.344883019829652</v>
      </c>
      <c r="F53" s="22">
        <f t="shared" si="0"/>
        <v>3.5264340144855924E-2</v>
      </c>
      <c r="G53" s="2"/>
      <c r="H53" s="2"/>
    </row>
    <row r="54" spans="3:8" x14ac:dyDescent="0.25">
      <c r="C54" s="1">
        <f t="shared" si="1"/>
        <v>320</v>
      </c>
      <c r="D54" s="22">
        <f t="shared" si="2"/>
        <v>5.768320995793772</v>
      </c>
      <c r="E54" s="22">
        <f t="shared" si="3"/>
        <v>-3.3523308014870068</v>
      </c>
      <c r="F54" s="22">
        <f t="shared" si="0"/>
        <v>3.5002674662392284E-2</v>
      </c>
      <c r="G54" s="2"/>
      <c r="H54" s="2"/>
    </row>
    <row r="55" spans="3:8" x14ac:dyDescent="0.25">
      <c r="C55" s="1">
        <f t="shared" si="1"/>
        <v>330</v>
      </c>
      <c r="D55" s="22">
        <f t="shared" si="2"/>
        <v>5.7990926544605257</v>
      </c>
      <c r="E55" s="22">
        <f t="shared" si="3"/>
        <v>-3.3606431636270457</v>
      </c>
      <c r="F55" s="22">
        <f t="shared" si="0"/>
        <v>3.4712925672353387E-2</v>
      </c>
      <c r="G55" s="2"/>
      <c r="H55" s="2"/>
    </row>
    <row r="56" spans="3:8" x14ac:dyDescent="0.25">
      <c r="C56" s="1">
        <f t="shared" si="1"/>
        <v>340</v>
      </c>
      <c r="D56" s="22">
        <f t="shared" si="2"/>
        <v>5.8289456176102075</v>
      </c>
      <c r="E56" s="22">
        <f t="shared" si="3"/>
        <v>-3.3697363074985525</v>
      </c>
      <c r="F56" s="22">
        <f t="shared" si="0"/>
        <v>3.4398706828692754E-2</v>
      </c>
      <c r="G56" s="2"/>
      <c r="H56" s="2"/>
    </row>
    <row r="57" spans="3:8" x14ac:dyDescent="0.25">
      <c r="C57" s="1">
        <f t="shared" si="1"/>
        <v>350</v>
      </c>
      <c r="D57" s="22">
        <f t="shared" si="2"/>
        <v>5.857933154483459</v>
      </c>
      <c r="E57" s="22">
        <f t="shared" si="3"/>
        <v>-3.3795355619140288</v>
      </c>
      <c r="F57" s="22">
        <f t="shared" si="0"/>
        <v>3.4063271341941585E-2</v>
      </c>
      <c r="G57" s="2"/>
      <c r="H57" s="2"/>
    </row>
    <row r="58" spans="3:8" x14ac:dyDescent="0.25">
      <c r="C58" s="1">
        <f t="shared" si="1"/>
        <v>360</v>
      </c>
      <c r="D58" s="22">
        <f t="shared" si="2"/>
        <v>5.8861040314501558</v>
      </c>
      <c r="E58" s="22">
        <f t="shared" si="3"/>
        <v>-3.3899742011709684</v>
      </c>
      <c r="F58" s="22">
        <f t="shared" si="0"/>
        <v>3.3709546555182615E-2</v>
      </c>
      <c r="G58" s="2"/>
      <c r="H58" s="2"/>
    </row>
    <row r="59" spans="3:8" x14ac:dyDescent="0.25">
      <c r="C59" s="1">
        <f t="shared" si="1"/>
        <v>370</v>
      </c>
      <c r="D59" s="22">
        <f t="shared" si="2"/>
        <v>5.9135030056382698</v>
      </c>
      <c r="E59" s="22">
        <f t="shared" si="3"/>
        <v>-3.4009924415426447</v>
      </c>
      <c r="F59" s="22">
        <f t="shared" ref="F59:F90" si="4">EXP(D$17*D59^2+E$17*D59+F$17)</f>
        <v>3.3340165370705721E-2</v>
      </c>
      <c r="G59" s="2"/>
      <c r="H59" s="2"/>
    </row>
    <row r="60" spans="3:8" x14ac:dyDescent="0.25">
      <c r="C60" s="1">
        <f t="shared" ref="C60:C91" si="5">C59+C$25</f>
        <v>380</v>
      </c>
      <c r="D60" s="22">
        <f t="shared" si="2"/>
        <v>5.9401712527204316</v>
      </c>
      <c r="E60" s="22">
        <f t="shared" si="3"/>
        <v>-3.4125365855722976</v>
      </c>
      <c r="F60" s="22">
        <f t="shared" si="4"/>
        <v>3.2957494751843223E-2</v>
      </c>
      <c r="G60" s="2"/>
      <c r="H60" s="2"/>
    </row>
    <row r="61" spans="3:8" x14ac:dyDescent="0.25">
      <c r="C61" s="1">
        <f t="shared" si="5"/>
        <v>390</v>
      </c>
      <c r="D61" s="22">
        <f t="shared" si="2"/>
        <v>5.9661467391236922</v>
      </c>
      <c r="E61" s="22">
        <f t="shared" si="3"/>
        <v>-3.4245582893370319</v>
      </c>
      <c r="F61" s="22">
        <f t="shared" si="4"/>
        <v>3.2563661529373435E-2</v>
      </c>
      <c r="G61" s="2"/>
      <c r="H61" s="2"/>
    </row>
    <row r="62" spans="3:8" x14ac:dyDescent="0.25">
      <c r="C62" s="1">
        <f t="shared" si="5"/>
        <v>400</v>
      </c>
      <c r="D62" s="22">
        <f t="shared" si="2"/>
        <v>5.9914645471079817</v>
      </c>
      <c r="E62" s="22">
        <f t="shared" si="3"/>
        <v>-3.4370139325193279</v>
      </c>
      <c r="F62" s="22">
        <f t="shared" si="4"/>
        <v>3.2160575738363187E-2</v>
      </c>
      <c r="G62" s="2"/>
      <c r="H62" s="2"/>
    </row>
    <row r="63" spans="3:8" x14ac:dyDescent="0.25">
      <c r="C63" s="1">
        <f t="shared" si="5"/>
        <v>410</v>
      </c>
      <c r="D63" s="22">
        <f t="shared" si="2"/>
        <v>6.0161571596983539</v>
      </c>
      <c r="E63" s="22">
        <f t="shared" si="3"/>
        <v>-3.4498640748264933</v>
      </c>
      <c r="F63" s="22">
        <f t="shared" si="4"/>
        <v>3.1749951702474681E-2</v>
      </c>
      <c r="G63" s="2"/>
      <c r="H63" s="2"/>
    </row>
    <row r="64" spans="3:8" x14ac:dyDescent="0.25">
      <c r="C64" s="1">
        <f t="shared" si="5"/>
        <v>420</v>
      </c>
      <c r="D64" s="22">
        <f t="shared" si="2"/>
        <v>6.0402547112774139</v>
      </c>
      <c r="E64" s="22">
        <f t="shared" si="3"/>
        <v>-3.4630729852507578</v>
      </c>
      <c r="F64" s="22">
        <f t="shared" si="4"/>
        <v>3.133332707072449E-2</v>
      </c>
      <c r="G64" s="2"/>
      <c r="H64" s="2"/>
    </row>
    <row r="65" spans="3:8" x14ac:dyDescent="0.25">
      <c r="C65" s="1">
        <f t="shared" si="5"/>
        <v>430</v>
      </c>
      <c r="D65" s="22">
        <f t="shared" si="2"/>
        <v>6.0637852086876078</v>
      </c>
      <c r="E65" s="22">
        <f t="shared" si="3"/>
        <v>-3.4766082330304293</v>
      </c>
      <c r="F65" s="22">
        <f t="shared" si="4"/>
        <v>3.0912079997936021E-2</v>
      </c>
      <c r="G65" s="2"/>
      <c r="H65" s="2"/>
    </row>
    <row r="66" spans="3:8" x14ac:dyDescent="0.25">
      <c r="C66" s="1">
        <f t="shared" si="5"/>
        <v>440</v>
      </c>
      <c r="D66" s="22">
        <f t="shared" si="2"/>
        <v>6.0867747269123065</v>
      </c>
      <c r="E66" s="22">
        <f t="shared" si="3"/>
        <v>-3.4904403310823042</v>
      </c>
      <c r="F66" s="22">
        <f t="shared" si="4"/>
        <v>3.0487444645658501E-2</v>
      </c>
      <c r="G66" s="2"/>
      <c r="H66" s="2"/>
    </row>
    <row r="67" spans="3:8" x14ac:dyDescent="0.25">
      <c r="C67" s="1">
        <f t="shared" si="5"/>
        <v>450</v>
      </c>
      <c r="D67" s="22">
        <f t="shared" si="2"/>
        <v>6.1092475827643655</v>
      </c>
      <c r="E67" s="22">
        <f t="shared" si="3"/>
        <v>-3.5045424242232919</v>
      </c>
      <c r="F67" s="22">
        <f t="shared" si="4"/>
        <v>3.0060525165833969E-2</v>
      </c>
      <c r="G67" s="2"/>
      <c r="H67" s="2"/>
    </row>
    <row r="68" spans="3:8" x14ac:dyDescent="0.25">
      <c r="C68" s="1">
        <f t="shared" si="5"/>
        <v>460</v>
      </c>
      <c r="D68" s="22">
        <f t="shared" si="2"/>
        <v>6.131226489483141</v>
      </c>
      <c r="E68" s="22">
        <f t="shared" si="3"/>
        <v>-3.5188900157607002</v>
      </c>
      <c r="F68" s="22">
        <f t="shared" si="4"/>
        <v>2.9632308315383188E-2</v>
      </c>
      <c r="G68" s="2"/>
      <c r="H68" s="2"/>
    </row>
    <row r="69" spans="3:8" x14ac:dyDescent="0.25">
      <c r="C69" s="1">
        <f t="shared" si="5"/>
        <v>470</v>
      </c>
      <c r="D69" s="22">
        <f t="shared" si="2"/>
        <v>6.1527326947041043</v>
      </c>
      <c r="E69" s="22">
        <f t="shared" si="3"/>
        <v>-3.5334607270626357</v>
      </c>
      <c r="F69" s="22">
        <f t="shared" si="4"/>
        <v>2.9203674836462468E-2</v>
      </c>
      <c r="G69" s="2"/>
      <c r="H69" s="2"/>
    </row>
    <row r="70" spans="3:8" x14ac:dyDescent="0.25">
      <c r="C70" s="1">
        <f t="shared" si="5"/>
        <v>480</v>
      </c>
      <c r="D70" s="22">
        <f t="shared" si="2"/>
        <v>6.1737861039019366</v>
      </c>
      <c r="E70" s="22">
        <f t="shared" si="3"/>
        <v>-3.5482340855691525</v>
      </c>
      <c r="F70" s="22">
        <f t="shared" si="4"/>
        <v>2.8775409724531961E-2</v>
      </c>
      <c r="G70" s="2"/>
      <c r="H70" s="2"/>
    </row>
    <row r="71" spans="3:8" x14ac:dyDescent="0.25">
      <c r="C71" s="1">
        <f t="shared" si="5"/>
        <v>490</v>
      </c>
      <c r="D71" s="22">
        <f t="shared" si="2"/>
        <v>6.1944053911046719</v>
      </c>
      <c r="E71" s="22">
        <f t="shared" si="3"/>
        <v>-3.5631913374056232</v>
      </c>
      <c r="F71" s="22">
        <f t="shared" si="4"/>
        <v>2.834821149468578E-2</v>
      </c>
      <c r="G71" s="2"/>
      <c r="H71" s="2"/>
    </row>
    <row r="72" spans="3:8" x14ac:dyDescent="0.25">
      <c r="C72" s="1">
        <f t="shared" si="5"/>
        <v>500</v>
      </c>
      <c r="D72" s="22">
        <f t="shared" si="2"/>
        <v>6.2146080984221914</v>
      </c>
      <c r="E72" s="22">
        <f t="shared" si="3"/>
        <v>-3.5783152813411014</v>
      </c>
      <c r="F72" s="22">
        <f t="shared" si="4"/>
        <v>2.7922700545928394E-2</v>
      </c>
      <c r="G72" s="2"/>
      <c r="H72" s="2"/>
    </row>
    <row r="73" spans="3:8" x14ac:dyDescent="0.25">
      <c r="C73" s="1">
        <f t="shared" si="5"/>
        <v>510</v>
      </c>
      <c r="D73" s="22">
        <f t="shared" si="2"/>
        <v>6.2344107257183712</v>
      </c>
      <c r="E73" s="22">
        <f t="shared" si="3"/>
        <v>-3.5935901213183961</v>
      </c>
      <c r="F73" s="22">
        <f t="shared" si="4"/>
        <v>2.7499426713234101E-2</v>
      </c>
      <c r="G73" s="2"/>
      <c r="H73" s="2"/>
    </row>
    <row r="74" spans="3:8" x14ac:dyDescent="0.25">
      <c r="C74" s="1">
        <f t="shared" si="5"/>
        <v>520</v>
      </c>
      <c r="D74" s="22">
        <f t="shared" si="2"/>
        <v>6.253828811575473</v>
      </c>
      <c r="E74" s="22">
        <f t="shared" si="3"/>
        <v>-3.609001335186953</v>
      </c>
      <c r="F74" s="22">
        <f t="shared" si="4"/>
        <v>2.7078876088263773E-2</v>
      </c>
      <c r="G74" s="2"/>
      <c r="H74" s="2"/>
    </row>
    <row r="75" spans="3:8" x14ac:dyDescent="0.25">
      <c r="C75" s="1">
        <f t="shared" si="5"/>
        <v>530</v>
      </c>
      <c r="D75" s="22">
        <f t="shared" si="2"/>
        <v>6.2728770065461674</v>
      </c>
      <c r="E75" s="22">
        <f t="shared" si="3"/>
        <v>-3.6245355576087306</v>
      </c>
      <c r="F75" s="22">
        <f t="shared" si="4"/>
        <v>2.6661477181487456E-2</v>
      </c>
      <c r="G75" s="2"/>
      <c r="H75" s="2"/>
    </row>
    <row r="76" spans="3:8" x14ac:dyDescent="0.25">
      <c r="C76" s="1">
        <f t="shared" si="5"/>
        <v>540</v>
      </c>
      <c r="D76" s="22">
        <f t="shared" si="2"/>
        <v>6.2915691395583204</v>
      </c>
      <c r="E76" s="22">
        <f t="shared" si="3"/>
        <v>-3.6401804753926363</v>
      </c>
      <c r="F76" s="22">
        <f t="shared" si="4"/>
        <v>2.6247606491114784E-2</v>
      </c>
      <c r="G76" s="2"/>
      <c r="H76" s="2"/>
    </row>
    <row r="77" spans="3:8" x14ac:dyDescent="0.25">
      <c r="C77" s="1">
        <f t="shared" si="5"/>
        <v>550</v>
      </c>
      <c r="D77" s="22">
        <f t="shared" si="2"/>
        <v>6.3099182782265162</v>
      </c>
      <c r="E77" s="22">
        <f t="shared" si="3"/>
        <v>-3.6559247337540839</v>
      </c>
      <c r="F77" s="22">
        <f t="shared" si="4"/>
        <v>2.5837593537607867E-2</v>
      </c>
      <c r="G77" s="2"/>
      <c r="H77" s="2"/>
    </row>
    <row r="78" spans="3:8" x14ac:dyDescent="0.25">
      <c r="C78" s="1">
        <f t="shared" si="5"/>
        <v>560</v>
      </c>
      <c r="D78" s="22">
        <f t="shared" si="2"/>
        <v>6.3279367837291947</v>
      </c>
      <c r="E78" s="22">
        <f t="shared" si="3"/>
        <v>-3.6717578522004288</v>
      </c>
      <c r="F78" s="22">
        <f t="shared" si="4"/>
        <v>2.5431725416583308E-2</v>
      </c>
      <c r="G78" s="2"/>
      <c r="H78" s="2"/>
    </row>
    <row r="79" spans="3:8" x14ac:dyDescent="0.25">
      <c r="C79" s="1">
        <f t="shared" si="5"/>
        <v>570</v>
      </c>
      <c r="D79" s="22">
        <f t="shared" si="2"/>
        <v>6.3456363608285962</v>
      </c>
      <c r="E79" s="22">
        <f t="shared" si="3"/>
        <v>-3.6876701489162933</v>
      </c>
      <c r="F79" s="22">
        <f t="shared" si="4"/>
        <v>2.5030250917550362E-2</v>
      </c>
      <c r="G79" s="2"/>
      <c r="H79" s="2"/>
    </row>
    <row r="80" spans="3:8" x14ac:dyDescent="0.25">
      <c r="C80" s="1">
        <f t="shared" si="5"/>
        <v>580</v>
      </c>
      <c r="D80" s="22">
        <f t="shared" si="2"/>
        <v>6.363028103540465</v>
      </c>
      <c r="E80" s="22">
        <f t="shared" si="3"/>
        <v>-3.7036526726707706</v>
      </c>
      <c r="F80" s="22">
        <f t="shared" si="4"/>
        <v>2.4633384251109676E-2</v>
      </c>
      <c r="G80" s="2"/>
      <c r="H80" s="2"/>
    </row>
    <row r="81" spans="3:8" x14ac:dyDescent="0.25">
      <c r="C81" s="1">
        <f t="shared" si="5"/>
        <v>590</v>
      </c>
      <c r="D81" s="22">
        <f t="shared" si="2"/>
        <v>6.3801225368997647</v>
      </c>
      <c r="E81" s="22">
        <f t="shared" si="3"/>
        <v>-3.7196971413947786</v>
      </c>
      <c r="F81" s="22">
        <f t="shared" si="4"/>
        <v>2.4241308422914224E-2</v>
      </c>
      <c r="G81" s="2"/>
      <c r="H81" s="2"/>
    </row>
    <row r="82" spans="3:8" x14ac:dyDescent="0.25">
      <c r="C82" s="1">
        <f t="shared" si="5"/>
        <v>600</v>
      </c>
      <c r="D82" s="22">
        <f t="shared" si="2"/>
        <v>6.3969296552161463</v>
      </c>
      <c r="E82" s="22">
        <f t="shared" si="3"/>
        <v>-3.7357958866848655</v>
      </c>
      <c r="F82" s="22">
        <f t="shared" si="4"/>
        <v>2.3854178288820783E-2</v>
      </c>
      <c r="G82" s="2"/>
      <c r="H82" s="2"/>
    </row>
    <row r="83" spans="3:8" x14ac:dyDescent="0.25">
      <c r="C83" s="1">
        <f t="shared" si="5"/>
        <v>610</v>
      </c>
      <c r="D83" s="22">
        <f t="shared" si="2"/>
        <v>6.4134589571673573</v>
      </c>
      <c r="E83" s="22">
        <f t="shared" si="3"/>
        <v>-3.7519418035832253</v>
      </c>
      <c r="F83" s="22">
        <f t="shared" si="4"/>
        <v>2.3472123322171735E-2</v>
      </c>
      <c r="G83" s="2"/>
      <c r="H83" s="2"/>
    </row>
    <row r="84" spans="3:8" x14ac:dyDescent="0.25">
      <c r="C84" s="1">
        <f t="shared" si="5"/>
        <v>620</v>
      </c>
      <c r="D84" s="22">
        <f t="shared" si="2"/>
        <v>6.4297194780391376</v>
      </c>
      <c r="E84" s="22">
        <f t="shared" si="3"/>
        <v>-3.7681283050632501</v>
      </c>
      <c r="F84" s="22">
        <f t="shared" si="4"/>
        <v>2.3095250121043177E-2</v>
      </c>
      <c r="G84" s="2"/>
      <c r="H84" s="2"/>
    </row>
    <row r="85" spans="3:8" x14ac:dyDescent="0.25">
      <c r="C85" s="1">
        <f t="shared" si="5"/>
        <v>630</v>
      </c>
      <c r="D85" s="22">
        <f t="shared" si="2"/>
        <v>6.4457198193855785</v>
      </c>
      <c r="E85" s="22">
        <f t="shared" si="3"/>
        <v>-3.7843492807196455</v>
      </c>
      <c r="F85" s="22">
        <f t="shared" si="4"/>
        <v>2.2723644680488368E-2</v>
      </c>
      <c r="G85" s="2"/>
      <c r="H85" s="2"/>
    </row>
    <row r="86" spans="3:8" x14ac:dyDescent="0.25">
      <c r="C86" s="1">
        <f t="shared" si="5"/>
        <v>640</v>
      </c>
      <c r="D86" s="22">
        <f t="shared" si="2"/>
        <v>6.4614681763537174</v>
      </c>
      <c r="E86" s="22">
        <f t="shared" si="3"/>
        <v>-3.8005990592216392</v>
      </c>
      <c r="F86" s="22">
        <f t="shared" si="4"/>
        <v>2.23573744523098E-2</v>
      </c>
      <c r="G86" s="2"/>
      <c r="H86" s="2"/>
    </row>
    <row r="87" spans="3:8" x14ac:dyDescent="0.25">
      <c r="C87" s="1">
        <f t="shared" si="5"/>
        <v>650</v>
      </c>
      <c r="D87" s="22">
        <f t="shared" si="2"/>
        <v>6.4769723628896827</v>
      </c>
      <c r="E87" s="22">
        <f t="shared" si="3"/>
        <v>-3.8168723741400541</v>
      </c>
      <c r="F87" s="22">
        <f t="shared" si="4"/>
        <v>2.1996490212641006E-2</v>
      </c>
      <c r="G87" s="2"/>
      <c r="H87" s="2"/>
    </row>
    <row r="88" spans="3:8" x14ac:dyDescent="0.25">
      <c r="C88" s="1">
        <f t="shared" si="5"/>
        <v>660</v>
      </c>
      <c r="D88" s="22">
        <f t="shared" si="2"/>
        <v>6.4922398350204711</v>
      </c>
      <c r="E88" s="22">
        <f t="shared" si="3"/>
        <v>-3.8331643328039107</v>
      </c>
      <c r="F88" s="22">
        <f t="shared" si="4"/>
        <v>2.1641027755611816E-2</v>
      </c>
      <c r="G88" s="2"/>
      <c r="H88" s="2"/>
    </row>
    <row r="89" spans="3:8" x14ac:dyDescent="0.25">
      <c r="C89" s="1">
        <f t="shared" si="5"/>
        <v>670</v>
      </c>
      <c r="D89" s="22">
        <f t="shared" si="2"/>
        <v>6.5072777123850116</v>
      </c>
      <c r="E89" s="22">
        <f t="shared" si="3"/>
        <v>-3.8494703878820538</v>
      </c>
      <c r="F89" s="22">
        <f t="shared" si="4"/>
        <v>2.1291009429554506E-2</v>
      </c>
      <c r="G89" s="2"/>
      <c r="H89" s="2"/>
    </row>
    <row r="90" spans="3:8" x14ac:dyDescent="0.25">
      <c r="C90" s="1">
        <f t="shared" si="5"/>
        <v>680</v>
      </c>
      <c r="D90" s="22">
        <f t="shared" si="2"/>
        <v>6.522092798170152</v>
      </c>
      <c r="E90" s="22">
        <f t="shared" si="3"/>
        <v>-3.8657863114190434</v>
      </c>
      <c r="F90" s="22">
        <f t="shared" si="4"/>
        <v>2.0946445530601727E-2</v>
      </c>
      <c r="G90" s="2"/>
      <c r="H90" s="2"/>
    </row>
    <row r="91" spans="3:8" x14ac:dyDescent="0.25">
      <c r="C91" s="1">
        <f t="shared" si="5"/>
        <v>690</v>
      </c>
      <c r="D91" s="22">
        <f t="shared" si="2"/>
        <v>6.5366915975913047</v>
      </c>
      <c r="E91" s="22">
        <f t="shared" si="3"/>
        <v>-3.8821081710852958</v>
      </c>
      <c r="F91" s="22">
        <f t="shared" ref="F91:F122" si="6">EXP(D$17*D91^2+E$17*D91+F$17)</f>
        <v>2.0607335567058089E-2</v>
      </c>
      <c r="G91" s="2"/>
      <c r="H91" s="2"/>
    </row>
    <row r="92" spans="3:8" x14ac:dyDescent="0.25">
      <c r="C92" s="1">
        <f t="shared" ref="C92:C123" si="7">C91+C$25</f>
        <v>700</v>
      </c>
      <c r="D92" s="22">
        <f t="shared" ref="D92:D155" si="8">LN(C92)</f>
        <v>6.5510803350434044</v>
      </c>
      <c r="E92" s="22">
        <f t="shared" ref="E92:E155" si="9">D$17*D92^2+E$17*D92+F$17</f>
        <v>-3.8984323084273989</v>
      </c>
      <c r="F92" s="22">
        <f t="shared" si="6"/>
        <v>2.0273669406630911E-2</v>
      </c>
      <c r="G92" s="2"/>
      <c r="H92" s="2"/>
    </row>
    <row r="93" spans="3:8" x14ac:dyDescent="0.25">
      <c r="C93" s="1">
        <f t="shared" si="7"/>
        <v>710</v>
      </c>
      <c r="D93" s="22">
        <f t="shared" si="8"/>
        <v>6.5652649700353614</v>
      </c>
      <c r="E93" s="22">
        <f t="shared" si="9"/>
        <v>-3.9147553189277318</v>
      </c>
      <c r="F93" s="22">
        <f t="shared" si="6"/>
        <v>1.9945428317431346E-2</v>
      </c>
      <c r="G93" s="2"/>
      <c r="H93" s="2"/>
    </row>
    <row r="94" spans="3:8" x14ac:dyDescent="0.25">
      <c r="C94" s="1">
        <f t="shared" si="7"/>
        <v>720</v>
      </c>
      <c r="D94" s="22">
        <f t="shared" si="8"/>
        <v>6.5792512120101012</v>
      </c>
      <c r="E94" s="22">
        <f t="shared" si="9"/>
        <v>-3.9310740337032719</v>
      </c>
      <c r="F94" s="22">
        <f t="shared" si="6"/>
        <v>1.962258591259558E-2</v>
      </c>
      <c r="G94" s="2"/>
      <c r="H94" s="2"/>
    </row>
    <row r="95" spans="3:8" x14ac:dyDescent="0.25">
      <c r="C95" s="1">
        <f t="shared" si="7"/>
        <v>730</v>
      </c>
      <c r="D95" s="22">
        <f t="shared" si="8"/>
        <v>6.5930445341424369</v>
      </c>
      <c r="E95" s="22">
        <f t="shared" si="9"/>
        <v>-3.9473855026909135</v>
      </c>
      <c r="F95" s="22">
        <f t="shared" si="6"/>
        <v>1.9305109007438596E-2</v>
      </c>
      <c r="G95" s="2"/>
      <c r="H95" s="2"/>
    </row>
    <row r="96" spans="3:8" x14ac:dyDescent="0.25">
      <c r="C96" s="1">
        <f t="shared" si="7"/>
        <v>740</v>
      </c>
      <c r="D96" s="22">
        <f t="shared" si="8"/>
        <v>6.6066501861982152</v>
      </c>
      <c r="E96" s="22">
        <f t="shared" si="9"/>
        <v>-3.9636869791829348</v>
      </c>
      <c r="F96" s="22">
        <f t="shared" si="6"/>
        <v>1.8992958397191541E-2</v>
      </c>
      <c r="G96" s="2"/>
      <c r="H96" s="2"/>
    </row>
    <row r="97" spans="3:8" x14ac:dyDescent="0.25">
      <c r="C97" s="1">
        <f t="shared" si="7"/>
        <v>750</v>
      </c>
      <c r="D97" s="22">
        <f t="shared" si="8"/>
        <v>6.620073206530356</v>
      </c>
      <c r="E97" s="22">
        <f t="shared" si="9"/>
        <v>-3.9799759055900417</v>
      </c>
      <c r="F97" s="22">
        <f t="shared" si="6"/>
        <v>1.8686089562611238E-2</v>
      </c>
      <c r="G97" s="2"/>
      <c r="H97" s="2"/>
    </row>
    <row r="98" spans="3:8" x14ac:dyDescent="0.25">
      <c r="C98" s="1">
        <f t="shared" si="7"/>
        <v>760</v>
      </c>
      <c r="D98" s="22">
        <f t="shared" si="8"/>
        <v>6.633318433280377</v>
      </c>
      <c r="E98" s="22">
        <f t="shared" si="9"/>
        <v>-3.9962499003219918</v>
      </c>
      <c r="F98" s="22">
        <f t="shared" si="6"/>
        <v>1.8384453310056791E-2</v>
      </c>
      <c r="G98" s="2"/>
      <c r="H98" s="2"/>
    </row>
    <row r="99" spans="3:8" x14ac:dyDescent="0.25">
      <c r="C99" s="1">
        <f t="shared" si="7"/>
        <v>770</v>
      </c>
      <c r="D99" s="22">
        <f t="shared" si="8"/>
        <v>6.6463905148477291</v>
      </c>
      <c r="E99" s="22">
        <f t="shared" si="9"/>
        <v>-4.0125067456867782</v>
      </c>
      <c r="F99" s="22">
        <f t="shared" si="6"/>
        <v>1.8087996352006922E-2</v>
      </c>
      <c r="G99" s="2"/>
      <c r="H99" s="2"/>
    </row>
    <row r="100" spans="3:8" x14ac:dyDescent="0.25">
      <c r="C100" s="1">
        <f t="shared" si="7"/>
        <v>780</v>
      </c>
      <c r="D100" s="22">
        <f t="shared" si="8"/>
        <v>6.6592939196836376</v>
      </c>
      <c r="E100" s="22">
        <f t="shared" si="9"/>
        <v>-4.0287443767191498</v>
      </c>
      <c r="F100" s="22">
        <f t="shared" si="6"/>
        <v>1.779666183343083E-2</v>
      </c>
      <c r="G100" s="2"/>
      <c r="H100" s="2"/>
    </row>
    <row r="101" spans="3:8" x14ac:dyDescent="0.25">
      <c r="C101" s="1">
        <f t="shared" si="7"/>
        <v>790</v>
      </c>
      <c r="D101" s="22">
        <f t="shared" si="8"/>
        <v>6.6720329454610674</v>
      </c>
      <c r="E101" s="22">
        <f t="shared" si="9"/>
        <v>-4.0449608708581479</v>
      </c>
      <c r="F101" s="22">
        <f t="shared" si="6"/>
        <v>1.7510389808916178E-2</v>
      </c>
      <c r="G101" s="2"/>
      <c r="H101" s="2"/>
    </row>
    <row r="102" spans="3:8" x14ac:dyDescent="0.25">
      <c r="C102" s="1">
        <f t="shared" si="7"/>
        <v>800</v>
      </c>
      <c r="D102" s="22">
        <f t="shared" si="8"/>
        <v>6.6846117276679271</v>
      </c>
      <c r="E102" s="22">
        <f t="shared" si="9"/>
        <v>-4.0611544384007559</v>
      </c>
      <c r="F102" s="22">
        <f t="shared" si="6"/>
        <v>1.7229117675007892E-2</v>
      </c>
      <c r="G102" s="2"/>
      <c r="H102" s="2"/>
    </row>
    <row r="103" spans="3:8" x14ac:dyDescent="0.25">
      <c r="C103" s="1">
        <f t="shared" si="7"/>
        <v>810</v>
      </c>
      <c r="D103" s="22">
        <f t="shared" si="8"/>
        <v>6.6970342476664841</v>
      </c>
      <c r="E103" s="22">
        <f t="shared" si="9"/>
        <v>-4.0773234136662815</v>
      </c>
      <c r="F103" s="22">
        <f t="shared" si="6"/>
        <v>1.695278056178888E-2</v>
      </c>
      <c r="G103" s="2"/>
      <c r="H103" s="2"/>
    </row>
    <row r="104" spans="3:8" x14ac:dyDescent="0.25">
      <c r="C104" s="1">
        <f t="shared" si="7"/>
        <v>820</v>
      </c>
      <c r="D104" s="22">
        <f t="shared" si="8"/>
        <v>6.7093043402582984</v>
      </c>
      <c r="E104" s="22">
        <f t="shared" si="9"/>
        <v>-4.0934662468116905</v>
      </c>
      <c r="F104" s="22">
        <f t="shared" si="6"/>
        <v>1.6681311687372379E-2</v>
      </c>
      <c r="G104" s="2"/>
      <c r="H104" s="2"/>
    </row>
    <row r="105" spans="3:8" x14ac:dyDescent="0.25">
      <c r="C105" s="1">
        <f t="shared" si="7"/>
        <v>830</v>
      </c>
      <c r="D105" s="22">
        <f t="shared" si="8"/>
        <v>6.7214257007906433</v>
      </c>
      <c r="E105" s="22">
        <f t="shared" si="9"/>
        <v>-4.1095814962441501</v>
      </c>
      <c r="F105" s="22">
        <f t="shared" si="6"/>
        <v>1.6414642678630572E-2</v>
      </c>
      <c r="G105" s="2"/>
      <c r="H105" s="2"/>
    </row>
    <row r="106" spans="3:8" x14ac:dyDescent="0.25">
      <c r="C106" s="1">
        <f t="shared" si="7"/>
        <v>840</v>
      </c>
      <c r="D106" s="22">
        <f t="shared" si="8"/>
        <v>6.7334018918373593</v>
      </c>
      <c r="E106" s="22">
        <f t="shared" si="9"/>
        <v>-4.1256678215817715</v>
      </c>
      <c r="F106" s="22">
        <f t="shared" si="6"/>
        <v>1.6152703861184274E-2</v>
      </c>
      <c r="G106" s="2"/>
      <c r="H106" s="2"/>
    </row>
    <row r="107" spans="3:8" x14ac:dyDescent="0.25">
      <c r="C107" s="1">
        <f t="shared" si="7"/>
        <v>850</v>
      </c>
      <c r="D107" s="22">
        <f t="shared" si="8"/>
        <v>6.7452363494843626</v>
      </c>
      <c r="E107" s="22">
        <f t="shared" si="9"/>
        <v>-4.1417239771181613</v>
      </c>
      <c r="F107" s="22">
        <f t="shared" si="6"/>
        <v>1.5895424521400657E-2</v>
      </c>
      <c r="G107" s="2"/>
      <c r="H107" s="2"/>
    </row>
    <row r="108" spans="3:8" x14ac:dyDescent="0.25">
      <c r="C108" s="1">
        <f t="shared" si="7"/>
        <v>860</v>
      </c>
      <c r="D108" s="22">
        <f t="shared" si="8"/>
        <v>6.7569323892475532</v>
      </c>
      <c r="E108" s="22">
        <f t="shared" si="9"/>
        <v>-4.1577488057502805</v>
      </c>
      <c r="F108" s="22">
        <f t="shared" si="6"/>
        <v>1.5642733142898942E-2</v>
      </c>
      <c r="G108" s="2"/>
      <c r="H108" s="2"/>
    </row>
    <row r="109" spans="3:8" x14ac:dyDescent="0.25">
      <c r="C109" s="1">
        <f t="shared" si="7"/>
        <v>870</v>
      </c>
      <c r="D109" s="22">
        <f t="shared" si="8"/>
        <v>6.7684932116486296</v>
      </c>
      <c r="E109" s="22">
        <f t="shared" si="9"/>
        <v>-4.1737412333328976</v>
      </c>
      <c r="F109" s="22">
        <f t="shared" si="6"/>
        <v>1.5394557619835471E-2</v>
      </c>
      <c r="G109" s="2"/>
      <c r="H109" s="2"/>
    </row>
    <row r="110" spans="3:8" x14ac:dyDescent="0.25">
      <c r="C110" s="1">
        <f t="shared" si="7"/>
        <v>880</v>
      </c>
      <c r="D110" s="22">
        <f t="shared" si="8"/>
        <v>6.7799219074722519</v>
      </c>
      <c r="E110" s="22">
        <f t="shared" si="9"/>
        <v>-4.1897002634259302</v>
      </c>
      <c r="F110" s="22">
        <f t="shared" si="6"/>
        <v>1.515082544903907E-2</v>
      </c>
      <c r="G110" s="2"/>
      <c r="H110" s="2"/>
    </row>
    <row r="111" spans="3:8" x14ac:dyDescent="0.25">
      <c r="C111" s="1">
        <f t="shared" si="7"/>
        <v>890</v>
      </c>
      <c r="D111" s="22">
        <f t="shared" si="8"/>
        <v>6.7912214627261855</v>
      </c>
      <c r="E111" s="22">
        <f t="shared" si="9"/>
        <v>-4.2056249724043546</v>
      </c>
      <c r="F111" s="22">
        <f t="shared" si="6"/>
        <v>1.4911463902875136E-2</v>
      </c>
      <c r="G111" s="2"/>
      <c r="H111" s="2"/>
    </row>
    <row r="112" spans="3:8" x14ac:dyDescent="0.25">
      <c r="C112" s="1">
        <f t="shared" si="7"/>
        <v>900</v>
      </c>
      <c r="D112" s="22">
        <f t="shared" si="8"/>
        <v>6.8023947633243109</v>
      </c>
      <c r="E112" s="22">
        <f t="shared" si="9"/>
        <v>-4.2215145049023945</v>
      </c>
      <c r="F112" s="22">
        <f t="shared" si="6"/>
        <v>1.4676400184558519E-2</v>
      </c>
      <c r="G112" s="2"/>
      <c r="H112" s="2"/>
    </row>
    <row r="113" spans="3:8" x14ac:dyDescent="0.25">
      <c r="C113" s="1">
        <f t="shared" si="7"/>
        <v>910</v>
      </c>
      <c r="D113" s="22">
        <f t="shared" si="8"/>
        <v>6.8134445995108956</v>
      </c>
      <c r="E113" s="22">
        <f t="shared" si="9"/>
        <v>-4.2373680695667524</v>
      </c>
      <c r="F113" s="22">
        <f t="shared" si="6"/>
        <v>1.4445561567472389E-2</v>
      </c>
      <c r="G113" s="2"/>
      <c r="H113" s="2"/>
    </row>
    <row r="114" spans="3:8" x14ac:dyDescent="0.25">
      <c r="C114" s="1">
        <f t="shared" si="7"/>
        <v>920</v>
      </c>
      <c r="D114" s="22">
        <f t="shared" si="8"/>
        <v>6.8243736700430864</v>
      </c>
      <c r="E114" s="22">
        <f t="shared" si="9"/>
        <v>-4.2531849350953337</v>
      </c>
      <c r="F114" s="22">
        <f t="shared" si="6"/>
        <v>1.4218875519919299E-2</v>
      </c>
      <c r="G114" s="2"/>
      <c r="H114" s="2"/>
    </row>
    <row r="115" spans="3:8" x14ac:dyDescent="0.25">
      <c r="C115" s="1">
        <f t="shared" si="7"/>
        <v>930</v>
      </c>
      <c r="D115" s="22">
        <f t="shared" si="8"/>
        <v>6.8351845861473013</v>
      </c>
      <c r="E115" s="22">
        <f t="shared" si="9"/>
        <v>-4.2689644265401405</v>
      </c>
      <c r="F115" s="22">
        <f t="shared" si="6"/>
        <v>1.3996269816600768E-2</v>
      </c>
      <c r="G115" s="2"/>
      <c r="H115" s="2"/>
    </row>
    <row r="116" spans="3:8" x14ac:dyDescent="0.25">
      <c r="C116" s="1">
        <f t="shared" si="7"/>
        <v>940</v>
      </c>
      <c r="D116" s="22">
        <f t="shared" si="8"/>
        <v>6.8458798752640497</v>
      </c>
      <c r="E116" s="22">
        <f t="shared" si="9"/>
        <v>-4.2847059218546626</v>
      </c>
      <c r="F116" s="22">
        <f t="shared" si="6"/>
        <v>1.3777672638009332E-2</v>
      </c>
      <c r="G116" s="2"/>
      <c r="H116" s="2"/>
    </row>
    <row r="117" spans="3:8" x14ac:dyDescent="0.25">
      <c r="C117" s="1">
        <f t="shared" si="7"/>
        <v>950</v>
      </c>
      <c r="D117" s="22">
        <f t="shared" si="8"/>
        <v>6.8564619845945867</v>
      </c>
      <c r="E117" s="22">
        <f t="shared" si="9"/>
        <v>-4.3004088486678747</v>
      </c>
      <c r="F117" s="22">
        <f t="shared" si="6"/>
        <v>1.3563012658810672E-2</v>
      </c>
      <c r="G117" s="2"/>
      <c r="H117" s="2"/>
    </row>
    <row r="118" spans="3:8" x14ac:dyDescent="0.25">
      <c r="C118" s="1">
        <f t="shared" si="7"/>
        <v>960</v>
      </c>
      <c r="D118" s="22">
        <f t="shared" si="8"/>
        <v>6.866933284461882</v>
      </c>
      <c r="E118" s="22">
        <f t="shared" si="9"/>
        <v>-4.3160726812682242</v>
      </c>
      <c r="F118" s="22">
        <f t="shared" si="6"/>
        <v>1.3352219126201742E-2</v>
      </c>
      <c r="G118" s="2"/>
      <c r="H118" s="2"/>
    </row>
    <row r="119" spans="3:8" x14ac:dyDescent="0.25">
      <c r="C119" s="1">
        <f t="shared" si="7"/>
        <v>970</v>
      </c>
      <c r="D119" s="22">
        <f t="shared" si="8"/>
        <v>6.8772960714974287</v>
      </c>
      <c r="E119" s="22">
        <f t="shared" si="9"/>
        <v>-4.3316969377824464</v>
      </c>
      <c r="F119" s="22">
        <f t="shared" si="6"/>
        <v>1.3145221929142999E-2</v>
      </c>
      <c r="G119" s="2"/>
      <c r="H119" s="2"/>
    </row>
    <row r="120" spans="3:8" x14ac:dyDescent="0.25">
      <c r="C120" s="1">
        <f t="shared" si="7"/>
        <v>980</v>
      </c>
      <c r="D120" s="22">
        <f t="shared" si="8"/>
        <v>6.8875525716646173</v>
      </c>
      <c r="E120" s="22">
        <f t="shared" si="9"/>
        <v>-4.3472811775353364</v>
      </c>
      <c r="F120" s="22">
        <f t="shared" si="6"/>
        <v>1.2941951659283643E-2</v>
      </c>
      <c r="G120" s="2"/>
      <c r="H120" s="2"/>
    </row>
    <row r="121" spans="3:8" x14ac:dyDescent="0.25">
      <c r="C121" s="1">
        <f t="shared" si="7"/>
        <v>990</v>
      </c>
      <c r="D121" s="22">
        <f t="shared" si="8"/>
        <v>6.8977049431286357</v>
      </c>
      <c r="E121" s="22">
        <f t="shared" si="9"/>
        <v>-4.3628249985775085</v>
      </c>
      <c r="F121" s="22">
        <f t="shared" si="6"/>
        <v>1.2742339664330199E-2</v>
      </c>
      <c r="G121" s="2"/>
      <c r="H121" s="2"/>
    </row>
    <row r="122" spans="3:8" x14ac:dyDescent="0.25">
      <c r="C122" s="1">
        <f t="shared" si="7"/>
        <v>1000</v>
      </c>
      <c r="D122" s="22">
        <f t="shared" si="8"/>
        <v>6.9077552789821368</v>
      </c>
      <c r="E122" s="22">
        <f t="shared" si="9"/>
        <v>-4.378328035369325</v>
      </c>
      <c r="F122" s="22">
        <f t="shared" si="6"/>
        <v>1.2546318094541873E-2</v>
      </c>
      <c r="G122" s="2"/>
      <c r="H122" s="2"/>
    </row>
    <row r="123" spans="3:8" x14ac:dyDescent="0.25">
      <c r="C123" s="1">
        <f t="shared" si="7"/>
        <v>1010</v>
      </c>
      <c r="D123" s="22">
        <f t="shared" si="8"/>
        <v>6.9177056098353047</v>
      </c>
      <c r="E123" s="22">
        <f t="shared" si="9"/>
        <v>-4.3937899566102594</v>
      </c>
      <c r="F123" s="22">
        <f t="shared" ref="F123:F154" si="10">EXP(D$17*D123^2+E$17*D123+F$17)</f>
        <v>1.2353819942974955E-2</v>
      </c>
      <c r="G123" s="2"/>
      <c r="H123" s="2"/>
    </row>
    <row r="124" spans="3:8" x14ac:dyDescent="0.25">
      <c r="C124" s="1">
        <f t="shared" ref="C124:C155" si="11">C123+C$25</f>
        <v>1020</v>
      </c>
      <c r="D124" s="22">
        <f t="shared" si="8"/>
        <v>6.9275579062783166</v>
      </c>
      <c r="E124" s="22">
        <f t="shared" si="9"/>
        <v>-4.4092104632033156</v>
      </c>
      <c r="F124" s="22">
        <f t="shared" si="10"/>
        <v>1.2164779080050687E-2</v>
      </c>
      <c r="G124" s="2"/>
      <c r="H124" s="2"/>
    </row>
    <row r="125" spans="3:8" x14ac:dyDescent="0.25">
      <c r="C125" s="1">
        <f t="shared" si="11"/>
        <v>1030</v>
      </c>
      <c r="D125" s="22">
        <f t="shared" si="8"/>
        <v>6.9373140812236818</v>
      </c>
      <c r="E125" s="22">
        <f t="shared" si="9"/>
        <v>-4.4245892863455545</v>
      </c>
      <c r="F125" s="22">
        <f t="shared" si="10"/>
        <v>1.1979130282963497E-2</v>
      </c>
      <c r="G125" s="2"/>
      <c r="H125" s="2"/>
    </row>
    <row r="126" spans="3:8" x14ac:dyDescent="0.25">
      <c r="C126" s="1">
        <f t="shared" si="11"/>
        <v>1040</v>
      </c>
      <c r="D126" s="22">
        <f t="shared" si="8"/>
        <v>6.9469759921354184</v>
      </c>
      <c r="E126" s="22">
        <f t="shared" si="9"/>
        <v>-4.439926185735839</v>
      </c>
      <c r="F126" s="22">
        <f t="shared" si="10"/>
        <v>1.1796809260409635E-2</v>
      </c>
      <c r="G126" s="2"/>
      <c r="H126" s="2"/>
    </row>
    <row r="127" spans="3:8" x14ac:dyDescent="0.25">
      <c r="C127" s="1">
        <f t="shared" si="11"/>
        <v>1050</v>
      </c>
      <c r="D127" s="22">
        <f t="shared" si="8"/>
        <v>6.956545443151569</v>
      </c>
      <c r="E127" s="22">
        <f t="shared" si="9"/>
        <v>-4.455220947892137</v>
      </c>
      <c r="F127" s="22">
        <f t="shared" si="10"/>
        <v>1.1617752673068018E-2</v>
      </c>
      <c r="G127" s="2"/>
      <c r="H127" s="2"/>
    </row>
    <row r="128" spans="3:8" x14ac:dyDescent="0.25">
      <c r="C128" s="1">
        <f t="shared" si="11"/>
        <v>1060</v>
      </c>
      <c r="D128" s="22">
        <f t="shared" si="8"/>
        <v>6.9660241871061128</v>
      </c>
      <c r="E128" s="22">
        <f t="shared" si="9"/>
        <v>-4.4704733845708127</v>
      </c>
      <c r="F128" s="22">
        <f t="shared" si="10"/>
        <v>1.144189815023389E-2</v>
      </c>
      <c r="G128" s="2"/>
      <c r="H128" s="2"/>
    </row>
    <row r="129" spans="3:8" x14ac:dyDescent="0.25">
      <c r="C129" s="1">
        <f t="shared" si="11"/>
        <v>1070</v>
      </c>
      <c r="D129" s="22">
        <f t="shared" si="8"/>
        <v>6.9754139274559517</v>
      </c>
      <c r="E129" s="22">
        <f t="shared" si="9"/>
        <v>-4.4856833312812157</v>
      </c>
      <c r="F129" s="22">
        <f t="shared" si="10"/>
        <v>1.126918430296747E-2</v>
      </c>
      <c r="G129" s="2"/>
      <c r="H129" s="2"/>
    </row>
    <row r="130" spans="3:8" x14ac:dyDescent="0.25">
      <c r="C130" s="1">
        <f t="shared" si="11"/>
        <v>1080</v>
      </c>
      <c r="D130" s="22">
        <f t="shared" si="8"/>
        <v>6.9847163201182658</v>
      </c>
      <c r="E130" s="22">
        <f t="shared" si="9"/>
        <v>-4.5008506458893791</v>
      </c>
      <c r="F130" s="22">
        <f t="shared" si="10"/>
        <v>1.1099550734088743E-2</v>
      </c>
      <c r="G130" s="2"/>
      <c r="H130" s="2"/>
    </row>
    <row r="131" spans="3:8" x14ac:dyDescent="0.25">
      <c r="C131" s="1">
        <f t="shared" si="11"/>
        <v>1090</v>
      </c>
      <c r="D131" s="22">
        <f t="shared" si="8"/>
        <v>6.9939329752231894</v>
      </c>
      <c r="E131" s="22">
        <f t="shared" si="9"/>
        <v>-4.5159752073046882</v>
      </c>
      <c r="F131" s="22">
        <f t="shared" si="10"/>
        <v>1.0932938045325573E-2</v>
      </c>
      <c r="G131" s="2"/>
      <c r="H131" s="2"/>
    </row>
    <row r="132" spans="3:8" x14ac:dyDescent="0.25">
      <c r="C132" s="1">
        <f t="shared" si="11"/>
        <v>1100</v>
      </c>
      <c r="D132" s="22">
        <f t="shared" si="8"/>
        <v>7.0030654587864616</v>
      </c>
      <c r="E132" s="22">
        <f t="shared" si="9"/>
        <v>-4.531056914244509</v>
      </c>
      <c r="F132" s="22">
        <f t="shared" si="10"/>
        <v>1.076928784188819E-2</v>
      </c>
      <c r="G132" s="2"/>
      <c r="H132" s="2"/>
    </row>
    <row r="133" spans="3:8" x14ac:dyDescent="0.25">
      <c r="C133" s="1">
        <f t="shared" si="11"/>
        <v>1110</v>
      </c>
      <c r="D133" s="22">
        <f t="shared" si="8"/>
        <v>7.0121152943063798</v>
      </c>
      <c r="E133" s="22">
        <f t="shared" si="9"/>
        <v>-4.54609568407135</v>
      </c>
      <c r="F133" s="22">
        <f t="shared" si="10"/>
        <v>1.0608542734728344E-2</v>
      </c>
      <c r="G133" s="2"/>
      <c r="H133" s="2"/>
    </row>
    <row r="134" spans="3:8" x14ac:dyDescent="0.25">
      <c r="C134" s="1">
        <f t="shared" si="11"/>
        <v>1120</v>
      </c>
      <c r="D134" s="22">
        <f t="shared" si="8"/>
        <v>7.0210839642891401</v>
      </c>
      <c r="E134" s="22">
        <f t="shared" si="9"/>
        <v>-4.5610914516982</v>
      </c>
      <c r="F134" s="22">
        <f t="shared" si="10"/>
        <v>1.045064634071159E-2</v>
      </c>
      <c r="G134" s="2"/>
      <c r="H134" s="2"/>
    </row>
    <row r="135" spans="3:8" x14ac:dyDescent="0.25">
      <c r="C135" s="1">
        <f t="shared" si="11"/>
        <v>1130</v>
      </c>
      <c r="D135" s="22">
        <f t="shared" si="8"/>
        <v>7.0299729117063858</v>
      </c>
      <c r="E135" s="22">
        <f t="shared" si="9"/>
        <v>-4.5760441685576296</v>
      </c>
      <c r="F135" s="22">
        <f t="shared" si="10"/>
        <v>1.0295543280915575E-2</v>
      </c>
      <c r="G135" s="2"/>
      <c r="H135" s="2"/>
    </row>
    <row r="136" spans="3:8" x14ac:dyDescent="0.25">
      <c r="C136" s="1">
        <f t="shared" si="11"/>
        <v>1140</v>
      </c>
      <c r="D136" s="22">
        <f t="shared" si="8"/>
        <v>7.0387835413885416</v>
      </c>
      <c r="E136" s="22">
        <f t="shared" si="9"/>
        <v>-4.5909538016304232</v>
      </c>
      <c r="F136" s="22">
        <f t="shared" si="10"/>
        <v>1.01431791772501E-2</v>
      </c>
      <c r="G136" s="2"/>
      <c r="H136" s="2"/>
    </row>
    <row r="137" spans="3:8" x14ac:dyDescent="0.25">
      <c r="C137" s="1">
        <f t="shared" si="11"/>
        <v>1150</v>
      </c>
      <c r="D137" s="22">
        <f t="shared" si="8"/>
        <v>7.0475172213572961</v>
      </c>
      <c r="E137" s="22">
        <f t="shared" si="9"/>
        <v>-4.6058203325303282</v>
      </c>
      <c r="F137" s="22">
        <f t="shared" si="10"/>
        <v>9.9935006475723193E-3</v>
      </c>
      <c r="G137" s="2"/>
      <c r="H137" s="2"/>
    </row>
    <row r="138" spans="3:8" x14ac:dyDescent="0.25">
      <c r="C138" s="1">
        <f t="shared" si="11"/>
        <v>1160</v>
      </c>
      <c r="D138" s="22">
        <f t="shared" si="8"/>
        <v>7.0561752841004104</v>
      </c>
      <c r="E138" s="22">
        <f t="shared" si="9"/>
        <v>-4.6206437566412113</v>
      </c>
      <c r="F138" s="22">
        <f t="shared" si="10"/>
        <v>9.8464552994610832E-3</v>
      </c>
      <c r="G138" s="2"/>
      <c r="H138" s="2"/>
    </row>
    <row r="139" spans="3:8" x14ac:dyDescent="0.25">
      <c r="C139" s="1">
        <f t="shared" si="11"/>
        <v>1170</v>
      </c>
      <c r="D139" s="22">
        <f t="shared" si="8"/>
        <v>7.0647590277918022</v>
      </c>
      <c r="E139" s="22">
        <f t="shared" si="9"/>
        <v>-4.6354240823033415</v>
      </c>
      <c r="F139" s="22">
        <f t="shared" si="10"/>
        <v>9.7019917227982189E-3</v>
      </c>
      <c r="G139" s="2"/>
      <c r="H139" s="2"/>
    </row>
    <row r="140" spans="3:8" x14ac:dyDescent="0.25">
      <c r="C140" s="1">
        <f t="shared" si="11"/>
        <v>1180</v>
      </c>
      <c r="D140" s="22">
        <f t="shared" si="8"/>
        <v>7.0732697174597101</v>
      </c>
      <c r="E140" s="22">
        <f t="shared" si="9"/>
        <v>-4.6501613300459823</v>
      </c>
      <c r="F140" s="22">
        <f t="shared" si="10"/>
        <v>9.5600594812894381E-3</v>
      </c>
      <c r="G140" s="2"/>
      <c r="H140" s="2"/>
    </row>
    <row r="141" spans="3:8" x14ac:dyDescent="0.25">
      <c r="C141" s="1">
        <f t="shared" si="11"/>
        <v>1190</v>
      </c>
      <c r="D141" s="22">
        <f t="shared" si="8"/>
        <v>7.0817085861055746</v>
      </c>
      <c r="E141" s="22">
        <f t="shared" si="9"/>
        <v>-4.6648555318632603</v>
      </c>
      <c r="F141" s="22">
        <f t="shared" si="10"/>
        <v>9.4206091030499418E-3</v>
      </c>
      <c r="G141" s="2"/>
      <c r="H141" s="2"/>
    </row>
    <row r="142" spans="3:8" x14ac:dyDescent="0.25">
      <c r="C142" s="1">
        <f t="shared" si="11"/>
        <v>1200</v>
      </c>
      <c r="D142" s="22">
        <f t="shared" si="8"/>
        <v>7.0900768357760917</v>
      </c>
      <c r="E142" s="22">
        <f t="shared" si="9"/>
        <v>-4.6795067305307398</v>
      </c>
      <c r="F142" s="22">
        <f t="shared" si="10"/>
        <v>9.2835920703662651E-3</v>
      </c>
      <c r="G142" s="2"/>
      <c r="H142" s="2"/>
    </row>
    <row r="143" spans="3:8" x14ac:dyDescent="0.25">
      <c r="C143" s="1">
        <f t="shared" si="11"/>
        <v>1210</v>
      </c>
      <c r="D143" s="22">
        <f t="shared" si="8"/>
        <v>7.0983756385907864</v>
      </c>
      <c r="E143" s="22">
        <f t="shared" si="9"/>
        <v>-4.694114978960318</v>
      </c>
      <c r="F143" s="22">
        <f t="shared" si="10"/>
        <v>9.1489608087360671E-3</v>
      </c>
      <c r="G143" s="2"/>
      <c r="H143" s="2"/>
    </row>
    <row r="144" spans="3:8" x14ac:dyDescent="0.25">
      <c r="C144" s="1">
        <f t="shared" si="11"/>
        <v>1220</v>
      </c>
      <c r="D144" s="22">
        <f t="shared" si="8"/>
        <v>7.1066061377273027</v>
      </c>
      <c r="E144" s="22">
        <f t="shared" si="9"/>
        <v>-4.708680339591087</v>
      </c>
      <c r="F144" s="22">
        <f t="shared" si="10"/>
        <v>9.0166686752796918E-3</v>
      </c>
      <c r="G144" s="2"/>
      <c r="H144" s="2"/>
    </row>
    <row r="145" spans="3:8" x14ac:dyDescent="0.25">
      <c r="C145" s="1">
        <f t="shared" si="11"/>
        <v>1230</v>
      </c>
      <c r="D145" s="22">
        <f t="shared" si="8"/>
        <v>7.114769448366463</v>
      </c>
      <c r="E145" s="22">
        <f t="shared" si="9"/>
        <v>-4.7232028838139364</v>
      </c>
      <c r="F145" s="22">
        <f t="shared" si="10"/>
        <v>8.8866699466092838E-3</v>
      </c>
      <c r="G145" s="2"/>
      <c r="H145" s="2"/>
    </row>
    <row r="146" spans="3:8" x14ac:dyDescent="0.25">
      <c r="C146" s="1">
        <f t="shared" si="11"/>
        <v>1240</v>
      </c>
      <c r="D146" s="22">
        <f t="shared" si="8"/>
        <v>7.122866658599083</v>
      </c>
      <c r="E146" s="22">
        <f t="shared" si="9"/>
        <v>-4.737682691428045</v>
      </c>
      <c r="F146" s="22">
        <f t="shared" si="10"/>
        <v>8.7589198062314466E-3</v>
      </c>
      <c r="G146" s="2"/>
      <c r="H146" s="2"/>
    </row>
    <row r="147" spans="3:8" x14ac:dyDescent="0.25">
      <c r="C147" s="1">
        <f t="shared" si="11"/>
        <v>1250</v>
      </c>
      <c r="D147" s="22">
        <f t="shared" si="8"/>
        <v>7.1308988302963465</v>
      </c>
      <c r="E147" s="22">
        <f t="shared" si="9"/>
        <v>-4.7521198501273538</v>
      </c>
      <c r="F147" s="22">
        <f t="shared" si="10"/>
        <v>8.6333743315542399E-3</v>
      </c>
      <c r="G147" s="2"/>
      <c r="H147" s="2"/>
    </row>
    <row r="148" spans="3:8" x14ac:dyDescent="0.25">
      <c r="C148" s="1">
        <f t="shared" si="11"/>
        <v>1260</v>
      </c>
      <c r="D148" s="22">
        <f t="shared" si="8"/>
        <v>7.1388669999455239</v>
      </c>
      <c r="E148" s="22">
        <f t="shared" si="9"/>
        <v>-4.7665144550150913</v>
      </c>
      <c r="F148" s="22">
        <f t="shared" si="10"/>
        <v>8.5099904805641269E-3</v>
      </c>
      <c r="G148" s="2"/>
      <c r="H148" s="2"/>
    </row>
    <row r="149" spans="3:8" x14ac:dyDescent="0.25">
      <c r="C149" s="1">
        <f t="shared" si="11"/>
        <v>1270</v>
      </c>
      <c r="D149" s="22">
        <f t="shared" si="8"/>
        <v>7.1467721794526371</v>
      </c>
      <c r="E149" s="22">
        <f t="shared" si="9"/>
        <v>-4.7808666081450042</v>
      </c>
      <c r="F149" s="22">
        <f t="shared" si="10"/>
        <v>8.3887260782285009E-3</v>
      </c>
      <c r="G149" s="2"/>
      <c r="H149" s="2"/>
    </row>
    <row r="150" spans="3:8" x14ac:dyDescent="0.25">
      <c r="C150" s="1">
        <f t="shared" si="11"/>
        <v>1280</v>
      </c>
      <c r="D150" s="22">
        <f t="shared" si="8"/>
        <v>7.1546153569136628</v>
      </c>
      <c r="E150" s="22">
        <f t="shared" si="9"/>
        <v>-4.7951764180874861</v>
      </c>
      <c r="F150" s="22">
        <f t="shared" si="10"/>
        <v>8.2695398026790337E-3</v>
      </c>
      <c r="G150" s="2"/>
      <c r="H150" s="2"/>
    </row>
    <row r="151" spans="3:8" x14ac:dyDescent="0.25">
      <c r="C151" s="1">
        <f t="shared" si="11"/>
        <v>1290</v>
      </c>
      <c r="D151" s="22">
        <f t="shared" si="8"/>
        <v>7.1623974973557178</v>
      </c>
      <c r="E151" s="22">
        <f t="shared" si="9"/>
        <v>-4.8094439995193383</v>
      </c>
      <c r="F151" s="22">
        <f t="shared" si="10"/>
        <v>8.152391171222257E-3</v>
      </c>
      <c r="G151" s="2"/>
      <c r="H151" s="2"/>
    </row>
    <row r="152" spans="3:8" x14ac:dyDescent="0.25">
      <c r="C152" s="1">
        <f t="shared" si="11"/>
        <v>1300</v>
      </c>
      <c r="D152" s="22">
        <f t="shared" si="8"/>
        <v>7.1701195434496281</v>
      </c>
      <c r="E152" s="22">
        <f t="shared" si="9"/>
        <v>-4.8236694728357357</v>
      </c>
      <c r="F152" s="22">
        <f t="shared" si="10"/>
        <v>8.0372405262215309E-3</v>
      </c>
      <c r="G152" s="2"/>
      <c r="H152" s="2"/>
    </row>
    <row r="153" spans="3:8" x14ac:dyDescent="0.25">
      <c r="C153" s="1">
        <f t="shared" si="11"/>
        <v>1310</v>
      </c>
      <c r="D153" s="22">
        <f t="shared" si="8"/>
        <v>7.1777824161951971</v>
      </c>
      <c r="E153" s="22">
        <f t="shared" si="9"/>
        <v>-4.8378529637831384</v>
      </c>
      <c r="F153" s="22">
        <f t="shared" si="10"/>
        <v>7.9240490208896189E-3</v>
      </c>
      <c r="G153" s="2"/>
      <c r="H153" s="2"/>
    </row>
    <row r="154" spans="3:8" x14ac:dyDescent="0.25">
      <c r="C154" s="1">
        <f t="shared" si="11"/>
        <v>1320</v>
      </c>
      <c r="D154" s="22">
        <f t="shared" si="8"/>
        <v>7.1853870155804165</v>
      </c>
      <c r="E154" s="22">
        <f t="shared" si="9"/>
        <v>-4.8519946031119829</v>
      </c>
      <c r="F154" s="22">
        <f t="shared" si="10"/>
        <v>7.8127786050272534E-3</v>
      </c>
      <c r="G154" s="2"/>
      <c r="H154" s="2"/>
    </row>
    <row r="155" spans="3:8" x14ac:dyDescent="0.25">
      <c r="C155" s="1">
        <f t="shared" si="11"/>
        <v>1330</v>
      </c>
      <c r="D155" s="22">
        <f t="shared" si="8"/>
        <v>7.1929342212157996</v>
      </c>
      <c r="E155" s="22">
        <f t="shared" si="9"/>
        <v>-4.8660945262480375</v>
      </c>
      <c r="F155" s="22">
        <f t="shared" ref="F155:F163" si="12">EXP(D$17*D155^2+E$17*D155+F$17)</f>
        <v>7.7033920107397787E-3</v>
      </c>
      <c r="G155" s="2"/>
      <c r="H155" s="2"/>
    </row>
    <row r="156" spans="3:8" x14ac:dyDescent="0.25">
      <c r="C156" s="1">
        <f t="shared" ref="C156:C163" si="13">C155+C$25</f>
        <v>1340</v>
      </c>
      <c r="D156" s="22">
        <f t="shared" ref="D156:D163" si="14">LN(C156)</f>
        <v>7.200424892944957</v>
      </c>
      <c r="E156" s="22">
        <f t="shared" ref="E156:E163" si="15">D$17*D156^2+E$17*D156+F$17</f>
        <v>-4.8801528729813661</v>
      </c>
      <c r="F156" s="22">
        <f t="shared" si="12"/>
        <v>7.5958527381608399E-3</v>
      </c>
      <c r="G156" s="2"/>
      <c r="H156" s="2"/>
    </row>
    <row r="157" spans="3:8" x14ac:dyDescent="0.25">
      <c r="C157" s="1">
        <f t="shared" si="13"/>
        <v>1350</v>
      </c>
      <c r="D157" s="22">
        <f t="shared" si="14"/>
        <v>7.2078598714324755</v>
      </c>
      <c r="E157" s="22">
        <f t="shared" si="15"/>
        <v>-4.8941697871718972</v>
      </c>
      <c r="F157" s="22">
        <f t="shared" si="12"/>
        <v>7.4901250412092602E-3</v>
      </c>
      <c r="G157" s="2"/>
      <c r="H157" s="2"/>
    </row>
    <row r="158" spans="3:8" x14ac:dyDescent="0.25">
      <c r="C158" s="1">
        <f t="shared" si="13"/>
        <v>1360</v>
      </c>
      <c r="D158" s="22">
        <f t="shared" si="14"/>
        <v>7.2152399787300974</v>
      </c>
      <c r="E158" s="22">
        <f t="shared" si="15"/>
        <v>-4.908145416470731</v>
      </c>
      <c r="F158" s="22">
        <f t="shared" si="12"/>
        <v>7.3861739134020027E-3</v>
      </c>
      <c r="G158" s="2"/>
      <c r="H158" s="2"/>
    </row>
    <row r="159" spans="3:8" x14ac:dyDescent="0.25">
      <c r="C159" s="1">
        <f t="shared" si="13"/>
        <v>1370</v>
      </c>
      <c r="D159" s="22">
        <f t="shared" si="14"/>
        <v>7.222566018822171</v>
      </c>
      <c r="E159" s="22">
        <f t="shared" si="15"/>
        <v>-4.9220799120562795</v>
      </c>
      <c r="F159" s="22">
        <f t="shared" si="12"/>
        <v>7.2839650737443881E-3</v>
      </c>
      <c r="G159" s="2"/>
      <c r="H159" s="2"/>
    </row>
    <row r="160" spans="3:8" x14ac:dyDescent="0.25">
      <c r="C160" s="1">
        <f t="shared" si="13"/>
        <v>1380</v>
      </c>
      <c r="D160" s="22">
        <f t="shared" si="14"/>
        <v>7.2298387781512501</v>
      </c>
      <c r="E160" s="22">
        <f t="shared" si="15"/>
        <v>-4.9359734283843757</v>
      </c>
      <c r="F160" s="22">
        <f t="shared" si="12"/>
        <v>7.1834649527165624E-3</v>
      </c>
      <c r="G160" s="2"/>
      <c r="H160" s="2"/>
    </row>
    <row r="161" spans="3:8" x14ac:dyDescent="0.25">
      <c r="C161" s="1">
        <f t="shared" si="13"/>
        <v>1390</v>
      </c>
      <c r="D161" s="22">
        <f t="shared" si="14"/>
        <v>7.2370590261247374</v>
      </c>
      <c r="E161" s="22">
        <f t="shared" si="15"/>
        <v>-4.9498261229517588</v>
      </c>
      <c r="F161" s="22">
        <f t="shared" si="12"/>
        <v>7.0846406783715531E-3</v>
      </c>
      <c r="G161" s="2"/>
      <c r="H161" s="2"/>
    </row>
    <row r="162" spans="3:8" x14ac:dyDescent="0.25">
      <c r="C162" s="1">
        <f t="shared" si="13"/>
        <v>1400</v>
      </c>
      <c r="D162" s="22">
        <f t="shared" si="14"/>
        <v>7.2442275156033498</v>
      </c>
      <c r="E162" s="22">
        <f t="shared" si="15"/>
        <v>-4.9636381560719691</v>
      </c>
      <c r="F162" s="22">
        <f t="shared" si="12"/>
        <v>6.9874600625614239E-3</v>
      </c>
      <c r="G162" s="2"/>
      <c r="H162" s="2"/>
    </row>
    <row r="163" spans="3:8" x14ac:dyDescent="0.25">
      <c r="C163" s="1">
        <f t="shared" si="13"/>
        <v>1410</v>
      </c>
      <c r="D163" s="22">
        <f t="shared" si="14"/>
        <v>7.2513449833722143</v>
      </c>
      <c r="E163" s="22">
        <f t="shared" si="15"/>
        <v>-4.9774096906631691</v>
      </c>
      <c r="F163" s="22">
        <f t="shared" si="12"/>
        <v>6.8918915873031261E-3</v>
      </c>
      <c r="G163" s="2"/>
      <c r="H163" s="2"/>
    </row>
  </sheetData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Laquai, Bernd</dc:creator>
  <cp:lastModifiedBy>Brent Laqi</cp:lastModifiedBy>
  <dcterms:created xsi:type="dcterms:W3CDTF">2021-12-02T10:25:55Z</dcterms:created>
  <dcterms:modified xsi:type="dcterms:W3CDTF">2021-12-23T07:31:11Z</dcterms:modified>
</cp:coreProperties>
</file>